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mbu\Dropbox (Tempest)\Tempest Sales Info\Configurator Forms\"/>
    </mc:Choice>
  </mc:AlternateContent>
  <xr:revisionPtr revIDLastSave="0" documentId="8_{4D4F9BC3-0400-4997-AD88-E4FC546105B6}" xr6:coauthVersionLast="47" xr6:coauthVersionMax="47" xr10:uidLastSave="{00000000-0000-0000-0000-000000000000}"/>
  <bookViews>
    <workbookView xWindow="-98" yWindow="-98" windowWidth="28996" windowHeight="15796" xr2:uid="{9E600299-7959-4EEE-8FA5-E467ADAFD3F2}"/>
  </bookViews>
  <sheets>
    <sheet name="Input" sheetId="1" r:id="rId1"/>
    <sheet name="BoM Builder" sheetId="2" state="hidden" r:id="rId2"/>
  </sheets>
  <definedNames>
    <definedName name="_xlnm.Print_Area" localSheetId="1">'BoM Builder'!$A$1:$J$54</definedName>
    <definedName name="_xlnm.Print_Area" localSheetId="0">Input!$B$1:$H$52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" i="2" l="1"/>
  <c r="B3" i="2"/>
  <c r="D48" i="2"/>
  <c r="D47" i="2"/>
  <c r="D46" i="2"/>
  <c r="D45" i="2"/>
  <c r="D44" i="2"/>
  <c r="D36" i="2"/>
  <c r="D35" i="2"/>
  <c r="D34" i="2"/>
  <c r="D33" i="2"/>
  <c r="D32" i="2"/>
  <c r="D24" i="2"/>
  <c r="D23" i="2"/>
  <c r="D22" i="2"/>
  <c r="D21" i="2"/>
  <c r="F21" i="2" s="1"/>
  <c r="D20" i="2"/>
  <c r="F20" i="2" s="1"/>
  <c r="D9" i="2"/>
  <c r="D10" i="2"/>
  <c r="D11" i="2"/>
  <c r="F11" i="2" s="1"/>
  <c r="D12" i="2"/>
  <c r="D8" i="2"/>
  <c r="F8" i="2" s="1"/>
  <c r="F10" i="2"/>
  <c r="F9" i="2"/>
  <c r="G48" i="2"/>
  <c r="C48" i="2" s="1"/>
  <c r="G47" i="2"/>
  <c r="C47" i="2" s="1"/>
  <c r="G46" i="2"/>
  <c r="C46" i="2" s="1"/>
  <c r="G45" i="2"/>
  <c r="C45" i="2" s="1"/>
  <c r="G44" i="2"/>
  <c r="C44" i="2" s="1"/>
  <c r="G36" i="2"/>
  <c r="C36" i="2" s="1"/>
  <c r="G35" i="2"/>
  <c r="C35" i="2" s="1"/>
  <c r="G34" i="2"/>
  <c r="C34" i="2" s="1"/>
  <c r="G33" i="2"/>
  <c r="C33" i="2" s="1"/>
  <c r="G32" i="2"/>
  <c r="C32" i="2" s="1"/>
  <c r="G24" i="2"/>
  <c r="C24" i="2" s="1"/>
  <c r="G23" i="2"/>
  <c r="C23" i="2" s="1"/>
  <c r="G22" i="2"/>
  <c r="C22" i="2" s="1"/>
  <c r="G21" i="2"/>
  <c r="C21" i="2" s="1"/>
  <c r="G20" i="2"/>
  <c r="C20" i="2" s="1"/>
  <c r="G11" i="2"/>
  <c r="C11" i="2" s="1"/>
  <c r="G10" i="2"/>
  <c r="C10" i="2" s="1"/>
  <c r="G9" i="2"/>
  <c r="C9" i="2" s="1"/>
  <c r="G8" i="2"/>
  <c r="C8" i="2" s="1"/>
  <c r="G12" i="2"/>
  <c r="C12" i="2" s="1"/>
  <c r="J53" i="2"/>
  <c r="J52" i="2"/>
  <c r="J51" i="2"/>
  <c r="J50" i="2"/>
  <c r="J48" i="2"/>
  <c r="H48" i="2"/>
  <c r="F48" i="2"/>
  <c r="J47" i="2"/>
  <c r="H47" i="2"/>
  <c r="F47" i="2"/>
  <c r="J46" i="2"/>
  <c r="H46" i="2"/>
  <c r="J45" i="2"/>
  <c r="H45" i="2"/>
  <c r="F45" i="2"/>
  <c r="J44" i="2"/>
  <c r="H44" i="2"/>
  <c r="F44" i="2"/>
  <c r="J41" i="2"/>
  <c r="J40" i="2"/>
  <c r="J39" i="2"/>
  <c r="J38" i="2"/>
  <c r="J36" i="2"/>
  <c r="H36" i="2"/>
  <c r="F36" i="2"/>
  <c r="J35" i="2"/>
  <c r="H35" i="2"/>
  <c r="F35" i="2"/>
  <c r="J34" i="2"/>
  <c r="H34" i="2"/>
  <c r="F34" i="2"/>
  <c r="J33" i="2"/>
  <c r="H33" i="2"/>
  <c r="F33" i="2"/>
  <c r="J32" i="2"/>
  <c r="H32" i="2"/>
  <c r="F32" i="2"/>
  <c r="J29" i="2"/>
  <c r="J28" i="2"/>
  <c r="J27" i="2"/>
  <c r="J26" i="2"/>
  <c r="J24" i="2"/>
  <c r="H24" i="2"/>
  <c r="F24" i="2"/>
  <c r="J23" i="2"/>
  <c r="H23" i="2"/>
  <c r="F23" i="2"/>
  <c r="J22" i="2"/>
  <c r="H22" i="2"/>
  <c r="F22" i="2"/>
  <c r="J21" i="2"/>
  <c r="H21" i="2"/>
  <c r="J20" i="2"/>
  <c r="H20" i="2"/>
  <c r="J9" i="2"/>
  <c r="J10" i="2"/>
  <c r="J11" i="2"/>
  <c r="J12" i="2"/>
  <c r="J8" i="2"/>
  <c r="F12" i="2"/>
  <c r="J54" i="2"/>
  <c r="J42" i="2"/>
  <c r="J30" i="2"/>
  <c r="J15" i="2"/>
  <c r="J16" i="2"/>
  <c r="J17" i="2"/>
  <c r="J18" i="2"/>
  <c r="J14" i="2"/>
  <c r="H9" i="2"/>
  <c r="H10" i="2"/>
  <c r="H11" i="2"/>
  <c r="H12" i="2"/>
  <c r="H8" i="2"/>
  <c r="H25" i="2" l="1"/>
  <c r="H49" i="2"/>
  <c r="H37" i="2"/>
  <c r="B44" i="2"/>
  <c r="B46" i="2" s="1"/>
  <c r="F46" i="2"/>
  <c r="B32" i="2"/>
  <c r="B20" i="2"/>
  <c r="B8" i="2"/>
  <c r="H13" i="2"/>
  <c r="B48" i="2" l="1"/>
  <c r="J49" i="2"/>
  <c r="B47" i="2"/>
  <c r="B34" i="2"/>
  <c r="J37" i="2"/>
  <c r="B35" i="2"/>
  <c r="B36" i="2"/>
  <c r="B22" i="2"/>
  <c r="J25" i="2"/>
  <c r="B23" i="2"/>
  <c r="B24" i="2" s="1"/>
  <c r="J13" i="2"/>
  <c r="B11" i="2"/>
  <c r="B10" i="2"/>
  <c r="B12" i="2" l="1"/>
</calcChain>
</file>

<file path=xl/sharedStrings.xml><?xml version="1.0" encoding="utf-8"?>
<sst xmlns="http://schemas.openxmlformats.org/spreadsheetml/2006/main" count="155" uniqueCount="59">
  <si>
    <t>Enclosure</t>
  </si>
  <si>
    <t>59.</t>
  </si>
  <si>
    <t>ODU</t>
  </si>
  <si>
    <t>Group 1</t>
  </si>
  <si>
    <t>Projector Type</t>
  </si>
  <si>
    <t>Distance, ODU to Enclosure:</t>
  </si>
  <si>
    <t>Group 2</t>
  </si>
  <si>
    <t>Group 3</t>
  </si>
  <si>
    <t>Group 4</t>
  </si>
  <si>
    <t>Oasis Multizone Configurator (beta)</t>
  </si>
  <si>
    <t>Client:</t>
  </si>
  <si>
    <t>Project:</t>
  </si>
  <si>
    <t>BTU</t>
  </si>
  <si>
    <t>Lines</t>
  </si>
  <si>
    <t>Model #:</t>
  </si>
  <si>
    <t>Lines:</t>
  </si>
  <si>
    <t>Max BTU:</t>
  </si>
  <si>
    <t>Line Set</t>
  </si>
  <si>
    <t>Length</t>
  </si>
  <si>
    <t>Enclosure #</t>
  </si>
  <si>
    <t>Projector W.</t>
  </si>
  <si>
    <t>Distance (m)</t>
  </si>
  <si>
    <t>Projector</t>
  </si>
  <si>
    <t>BTU, Margin</t>
  </si>
  <si>
    <t>Total BTU</t>
  </si>
  <si>
    <t>L/P/UST</t>
  </si>
  <si>
    <t>Landscape</t>
  </si>
  <si>
    <t>Portrait</t>
  </si>
  <si>
    <t>UST</t>
  </si>
  <si>
    <t>Custom</t>
  </si>
  <si>
    <t>Orientation</t>
  </si>
  <si>
    <t>BoM</t>
  </si>
  <si>
    <t>Multizone ODU</t>
  </si>
  <si>
    <t>GROUP 1</t>
  </si>
  <si>
    <t>GROUP 2</t>
  </si>
  <si>
    <t>GROUP 3</t>
  </si>
  <si>
    <t>GROUP 4</t>
  </si>
  <si>
    <t>Description:</t>
  </si>
  <si>
    <t>OASIS MULTIZONE BoM BUILDER</t>
  </si>
  <si>
    <t>59.ODU.MZ2/24</t>
  </si>
  <si>
    <t>59.ODU.MZ3/36</t>
  </si>
  <si>
    <t>59.ODU.MZ4/48</t>
  </si>
  <si>
    <t>59.ODU.MZ5/64</t>
  </si>
  <si>
    <t>59.LS.09.03</t>
  </si>
  <si>
    <t>59.LS.09.05</t>
  </si>
  <si>
    <t>59.LS.09.08</t>
  </si>
  <si>
    <t>59.LS.09.10</t>
  </si>
  <si>
    <t>59.LS.09.15</t>
  </si>
  <si>
    <t>59.LS.12.03</t>
  </si>
  <si>
    <t>59.LS.12.05</t>
  </si>
  <si>
    <t>59.LS.12.08</t>
  </si>
  <si>
    <t>59.LS.12.10</t>
  </si>
  <si>
    <t>59.LS.12.15</t>
  </si>
  <si>
    <t>Meters</t>
  </si>
  <si>
    <t>Feet</t>
  </si>
  <si>
    <t xml:space="preserve">Project:  </t>
  </si>
  <si>
    <t>More Groups? Start another worksheet.</t>
  </si>
  <si>
    <t>Please complete as much information as you can! The tinted cells are drop-down selections.</t>
  </si>
  <si>
    <t>Please email your completed sheet(s) to info@tempest.biz.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</si>
</sst>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9"/>
      <name val="Calibri"/>
      <family val="2"/>
      <scheme val="minor"/>
    </font>
    <font>
      <sz val="11"/>
      <color theme="9"/>
      <name val="Calibri"/>
      <family val="2"/>
      <scheme val="minor"/>
    </font>
    <font>
      <i/>
      <sz val="10"/>
      <color theme="1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1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3" fontId="1" fillId="0" borderId="3" xfId="0" applyNumberFormat="1" applyFont="1" applyBorder="1" applyAlignment="1">
      <alignment horizontal="center"/>
    </xf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3" fontId="0" fillId="0" borderId="1" xfId="0" applyNumberFormat="1" applyBorder="1"/>
    <xf numFmtId="0" fontId="0" fillId="0" borderId="8" xfId="0" applyBorder="1"/>
    <xf numFmtId="0" fontId="1" fillId="0" borderId="2" xfId="0" applyFont="1" applyBorder="1"/>
    <xf numFmtId="0" fontId="0" fillId="0" borderId="3" xfId="0" applyBorder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0" xfId="0" applyFont="1" applyFill="1"/>
    <xf numFmtId="3" fontId="5" fillId="4" borderId="0" xfId="0" applyNumberFormat="1" applyFont="1" applyFill="1"/>
    <xf numFmtId="0" fontId="0" fillId="7" borderId="2" xfId="0" applyFill="1" applyBorder="1"/>
    <xf numFmtId="0" fontId="0" fillId="7" borderId="3" xfId="0" applyFill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/>
    <xf numFmtId="3" fontId="0" fillId="0" borderId="0" xfId="0" applyNumberFormat="1" applyBorder="1"/>
    <xf numFmtId="3" fontId="0" fillId="0" borderId="0" xfId="0" applyNumberForma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5" borderId="0" xfId="0" applyFill="1" applyBorder="1"/>
    <xf numFmtId="3" fontId="0" fillId="5" borderId="0" xfId="0" applyNumberFormat="1" applyFill="1" applyBorder="1"/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6" borderId="3" xfId="0" applyFill="1" applyBorder="1" applyAlignment="1" applyProtection="1">
      <alignment horizontal="left"/>
      <protection locked="0"/>
    </xf>
    <xf numFmtId="0" fontId="0" fillId="6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Border="1" applyProtection="1">
      <protection locked="0"/>
    </xf>
    <xf numFmtId="0" fontId="1" fillId="8" borderId="0" xfId="0" applyFont="1" applyFill="1"/>
    <xf numFmtId="0" fontId="0" fillId="8" borderId="0" xfId="0" applyFill="1"/>
    <xf numFmtId="0" fontId="0" fillId="8" borderId="0" xfId="0" applyFill="1" applyAlignment="1">
      <alignment horizontal="center"/>
    </xf>
    <xf numFmtId="49" fontId="0" fillId="8" borderId="0" xfId="0" applyNumberFormat="1" applyFill="1" applyAlignment="1">
      <alignment horizontal="center"/>
    </xf>
    <xf numFmtId="0" fontId="0" fillId="8" borderId="2" xfId="0" applyFill="1" applyBorder="1"/>
    <xf numFmtId="0" fontId="0" fillId="8" borderId="3" xfId="0" applyFill="1" applyBorder="1" applyAlignment="1" applyProtection="1">
      <alignment horizontal="left"/>
      <protection locked="0"/>
    </xf>
    <xf numFmtId="0" fontId="0" fillId="8" borderId="3" xfId="0" applyFill="1" applyBorder="1" applyAlignment="1">
      <alignment horizontal="right"/>
    </xf>
    <xf numFmtId="0" fontId="0" fillId="8" borderId="4" xfId="0" applyFill="1" applyBorder="1" applyAlignment="1" applyProtection="1">
      <alignment horizontal="left"/>
      <protection locked="0"/>
    </xf>
    <xf numFmtId="0" fontId="8" fillId="8" borderId="0" xfId="0" applyFont="1" applyFill="1"/>
    <xf numFmtId="0" fontId="0" fillId="8" borderId="0" xfId="0" applyFill="1" applyAlignment="1">
      <alignment horizontal="left"/>
    </xf>
    <xf numFmtId="0" fontId="0" fillId="8" borderId="0" xfId="0" applyFill="1" applyAlignment="1">
      <alignment horizontal="right"/>
    </xf>
    <xf numFmtId="0" fontId="2" fillId="8" borderId="0" xfId="0" applyFont="1" applyFill="1"/>
    <xf numFmtId="0" fontId="2" fillId="8" borderId="0" xfId="0" applyFont="1" applyFill="1" applyAlignment="1">
      <alignment horizontal="center"/>
    </xf>
    <xf numFmtId="49" fontId="2" fillId="8" borderId="0" xfId="0" applyNumberFormat="1" applyFont="1" applyFill="1" applyAlignment="1">
      <alignment horizontal="center"/>
    </xf>
    <xf numFmtId="0" fontId="3" fillId="8" borderId="1" xfId="0" applyFont="1" applyFill="1" applyBorder="1"/>
    <xf numFmtId="0" fontId="3" fillId="8" borderId="1" xfId="0" applyFont="1" applyFill="1" applyBorder="1" applyAlignment="1">
      <alignment horizontal="center"/>
    </xf>
    <xf numFmtId="49" fontId="3" fillId="8" borderId="1" xfId="0" applyNumberFormat="1" applyFont="1" applyFill="1" applyBorder="1"/>
    <xf numFmtId="0" fontId="2" fillId="8" borderId="9" xfId="0" applyFont="1" applyFill="1" applyBorder="1" applyAlignment="1" applyProtection="1">
      <alignment horizontal="right"/>
      <protection locked="0"/>
    </xf>
    <xf numFmtId="0" fontId="2" fillId="8" borderId="9" xfId="0" applyFont="1" applyFill="1" applyBorder="1" applyAlignment="1" applyProtection="1">
      <alignment horizontal="center"/>
      <protection locked="0"/>
    </xf>
    <xf numFmtId="0" fontId="2" fillId="8" borderId="9" xfId="0" applyFont="1" applyFill="1" applyBorder="1" applyAlignment="1">
      <alignment horizontal="center"/>
    </xf>
    <xf numFmtId="0" fontId="2" fillId="8" borderId="9" xfId="0" applyFont="1" applyFill="1" applyBorder="1" applyProtection="1">
      <protection locked="0"/>
    </xf>
    <xf numFmtId="49" fontId="2" fillId="8" borderId="9" xfId="0" quotePrefix="1" applyNumberFormat="1" applyFont="1" applyFill="1" applyBorder="1" applyAlignment="1" applyProtection="1">
      <alignment horizontal="left"/>
      <protection locked="0"/>
    </xf>
    <xf numFmtId="0" fontId="2" fillId="8" borderId="10" xfId="0" applyFont="1" applyFill="1" applyBorder="1" applyAlignment="1" applyProtection="1">
      <alignment horizontal="right"/>
      <protection locked="0"/>
    </xf>
    <xf numFmtId="0" fontId="2" fillId="8" borderId="10" xfId="0" applyFont="1" applyFill="1" applyBorder="1" applyAlignment="1" applyProtection="1">
      <alignment horizontal="center"/>
      <protection locked="0"/>
    </xf>
    <xf numFmtId="0" fontId="2" fillId="8" borderId="10" xfId="0" applyFont="1" applyFill="1" applyBorder="1" applyAlignment="1">
      <alignment horizontal="center"/>
    </xf>
    <xf numFmtId="0" fontId="2" fillId="8" borderId="10" xfId="0" applyFont="1" applyFill="1" applyBorder="1" applyProtection="1">
      <protection locked="0"/>
    </xf>
    <xf numFmtId="49" fontId="2" fillId="8" borderId="10" xfId="0" quotePrefix="1" applyNumberFormat="1" applyFont="1" applyFill="1" applyBorder="1" applyAlignment="1" applyProtection="1">
      <alignment horizontal="left"/>
      <protection locked="0"/>
    </xf>
    <xf numFmtId="0" fontId="2" fillId="8" borderId="10" xfId="0" applyFont="1" applyFill="1" applyBorder="1" applyAlignment="1" applyProtection="1">
      <alignment horizontal="left"/>
      <protection locked="0"/>
    </xf>
    <xf numFmtId="0" fontId="2" fillId="8" borderId="10" xfId="0" applyFont="1" applyFill="1" applyBorder="1"/>
    <xf numFmtId="49" fontId="2" fillId="8" borderId="10" xfId="0" applyNumberFormat="1" applyFont="1" applyFill="1" applyBorder="1" applyAlignment="1">
      <alignment horizontal="center"/>
    </xf>
    <xf numFmtId="0" fontId="3" fillId="8" borderId="10" xfId="0" applyFont="1" applyFill="1" applyBorder="1"/>
    <xf numFmtId="0" fontId="3" fillId="8" borderId="11" xfId="0" applyFont="1" applyFill="1" applyBorder="1"/>
    <xf numFmtId="0" fontId="3" fillId="8" borderId="11" xfId="0" applyFont="1" applyFill="1" applyBorder="1" applyAlignment="1">
      <alignment horizontal="center"/>
    </xf>
    <xf numFmtId="49" fontId="3" fillId="8" borderId="11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49" fontId="3" fillId="8" borderId="10" xfId="0" applyNumberFormat="1" applyFont="1" applyFill="1" applyBorder="1" applyAlignment="1">
      <alignment horizontal="center"/>
    </xf>
    <xf numFmtId="0" fontId="2" fillId="8" borderId="10" xfId="0" applyFont="1" applyFill="1" applyBorder="1" applyAlignment="1">
      <alignment horizontal="right"/>
    </xf>
    <xf numFmtId="0" fontId="2" fillId="8" borderId="10" xfId="0" applyFont="1" applyFill="1" applyBorder="1" applyAlignment="1">
      <alignment horizontal="left"/>
    </xf>
    <xf numFmtId="0" fontId="2" fillId="8" borderId="11" xfId="0" applyFont="1" applyFill="1" applyBorder="1"/>
    <xf numFmtId="0" fontId="2" fillId="8" borderId="11" xfId="0" applyFont="1" applyFill="1" applyBorder="1" applyAlignment="1">
      <alignment horizontal="right"/>
    </xf>
    <xf numFmtId="0" fontId="2" fillId="8" borderId="11" xfId="0" applyFont="1" applyFill="1" applyBorder="1" applyAlignment="1">
      <alignment horizontal="left"/>
    </xf>
    <xf numFmtId="0" fontId="2" fillId="8" borderId="11" xfId="0" applyFont="1" applyFill="1" applyBorder="1" applyAlignment="1">
      <alignment horizontal="center"/>
    </xf>
    <xf numFmtId="49" fontId="2" fillId="8" borderId="11" xfId="0" applyNumberFormat="1" applyFont="1" applyFill="1" applyBorder="1" applyAlignment="1">
      <alignment horizontal="center"/>
    </xf>
    <xf numFmtId="0" fontId="0" fillId="8" borderId="11" xfId="0" applyFill="1" applyBorder="1"/>
    <xf numFmtId="0" fontId="0" fillId="8" borderId="11" xfId="0" applyFill="1" applyBorder="1" applyAlignment="1">
      <alignment horizontal="center"/>
    </xf>
    <xf numFmtId="49" fontId="0" fillId="8" borderId="11" xfId="0" applyNumberForma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0" fillId="9" borderId="0" xfId="0" applyFill="1"/>
    <xf numFmtId="0" fontId="1" fillId="9" borderId="0" xfId="0" applyFont="1" applyFill="1"/>
    <xf numFmtId="0" fontId="2" fillId="9" borderId="0" xfId="0" applyFont="1" applyFill="1"/>
    <xf numFmtId="0" fontId="0" fillId="9" borderId="0" xfId="0" applyFill="1" applyAlignment="1">
      <alignment horizontal="center"/>
    </xf>
    <xf numFmtId="49" fontId="0" fillId="9" borderId="0" xfId="0" applyNumberFormat="1" applyFill="1" applyAlignment="1">
      <alignment horizontal="center"/>
    </xf>
    <xf numFmtId="3" fontId="0" fillId="9" borderId="0" xfId="0" applyNumberFormat="1" applyFill="1"/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676276</xdr:colOff>
      <xdr:row>0</xdr:row>
      <xdr:rowOff>0</xdr:rowOff>
    </xdr:from>
    <xdr:to>
      <xdr:col>7</xdr:col>
      <xdr:colOff>809626</xdr:colOff>
      <xdr:row>0</xdr:row>
      <xdr:rowOff>421496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9301206-985C-9196-7521-2BD9D040F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926" y="0"/>
          <a:ext cx="1800225" cy="4214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D892CC-48C6-4E26-9880-8C1700DD3821}">
  <sheetPr>
    <pageSetUpPr fitToPage="1"/>
  </sheetPr>
  <dimension ref="A1:AC196"/>
  <sheetViews>
    <sheetView showRowColHeaders="0" tabSelected="1" zoomScale="190" zoomScaleNormal="190" workbookViewId="0">
      <selection activeCell="C3" sqref="C3:D3"/>
    </sheetView>
  </sheetViews>
  <sheetFormatPr defaultRowHeight="14.25" x14ac:dyDescent="0.45"/>
  <cols>
    <col min="1" max="1" width="9.06640625" style="89"/>
    <col min="2" max="2" width="9.06640625" style="43"/>
    <col min="3" max="3" width="13.59765625" style="43" customWidth="1"/>
    <col min="4" max="4" width="4.53125" style="43" customWidth="1"/>
    <col min="5" max="5" width="16.73046875" style="43" customWidth="1"/>
    <col min="6" max="6" width="11.33203125" style="43" customWidth="1"/>
    <col min="7" max="7" width="12" style="44" customWidth="1"/>
    <col min="8" max="8" width="12" style="45" customWidth="1"/>
    <col min="9" max="9" width="9.06640625" style="89"/>
    <col min="10" max="10" width="10.796875" style="89" hidden="1" customWidth="1"/>
    <col min="11" max="11" width="0" style="89" hidden="1" customWidth="1"/>
    <col min="12" max="29" width="9.06640625" style="89"/>
    <col min="30" max="16384" width="9.06640625" style="43"/>
  </cols>
  <sheetData>
    <row r="1" spans="1:29" ht="44.75" customHeight="1" x14ac:dyDescent="0.45">
      <c r="B1" s="42" t="s">
        <v>9</v>
      </c>
    </row>
    <row r="2" spans="1:29" x14ac:dyDescent="0.45">
      <c r="J2" s="89" t="s">
        <v>30</v>
      </c>
      <c r="K2" s="89" t="s">
        <v>53</v>
      </c>
    </row>
    <row r="3" spans="1:29" x14ac:dyDescent="0.45">
      <c r="B3" s="46" t="s">
        <v>10</v>
      </c>
      <c r="C3" s="47"/>
      <c r="D3" s="47"/>
      <c r="E3" s="48" t="s">
        <v>55</v>
      </c>
      <c r="F3" s="47"/>
      <c r="G3" s="47"/>
      <c r="H3" s="49"/>
      <c r="J3" s="89" t="s">
        <v>26</v>
      </c>
      <c r="K3" s="89" t="s">
        <v>54</v>
      </c>
    </row>
    <row r="4" spans="1:29" x14ac:dyDescent="0.45">
      <c r="B4" s="50" t="s">
        <v>57</v>
      </c>
      <c r="C4" s="51"/>
      <c r="D4" s="51"/>
      <c r="E4" s="52"/>
      <c r="F4" s="51"/>
      <c r="G4" s="51"/>
      <c r="H4" s="51"/>
    </row>
    <row r="5" spans="1:29" ht="13.15" customHeight="1" x14ac:dyDescent="0.45">
      <c r="B5" s="53"/>
      <c r="C5" s="53"/>
      <c r="D5" s="53"/>
      <c r="E5" s="53"/>
      <c r="F5" s="53"/>
      <c r="G5" s="54"/>
      <c r="H5" s="55"/>
      <c r="J5" s="89" t="s">
        <v>27</v>
      </c>
    </row>
    <row r="6" spans="1:29" x14ac:dyDescent="0.45">
      <c r="B6" s="42" t="s">
        <v>3</v>
      </c>
      <c r="C6" s="53"/>
      <c r="D6" s="53"/>
      <c r="E6" s="53"/>
      <c r="F6" s="53"/>
      <c r="G6" s="54"/>
      <c r="H6" s="55"/>
      <c r="J6" s="89" t="s">
        <v>28</v>
      </c>
    </row>
    <row r="7" spans="1:29" ht="8.25" customHeight="1" x14ac:dyDescent="0.45">
      <c r="B7" s="53"/>
      <c r="C7" s="53"/>
      <c r="D7" s="53"/>
      <c r="E7" s="53"/>
      <c r="F7" s="53"/>
      <c r="G7" s="54"/>
      <c r="H7" s="55"/>
      <c r="J7" s="89" t="s">
        <v>29</v>
      </c>
    </row>
    <row r="8" spans="1:29" s="42" customFormat="1" x14ac:dyDescent="0.45">
      <c r="A8" s="90"/>
      <c r="B8" s="56" t="s">
        <v>5</v>
      </c>
      <c r="C8" s="56"/>
      <c r="D8" s="56"/>
      <c r="E8" s="56" t="s">
        <v>4</v>
      </c>
      <c r="F8" s="57" t="s">
        <v>20</v>
      </c>
      <c r="G8" s="57" t="s">
        <v>25</v>
      </c>
      <c r="H8" s="58" t="s">
        <v>0</v>
      </c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</row>
    <row r="9" spans="1:29" s="53" customFormat="1" x14ac:dyDescent="0.45">
      <c r="A9" s="91"/>
      <c r="B9" s="59">
        <v>5</v>
      </c>
      <c r="C9" s="95" t="s">
        <v>53</v>
      </c>
      <c r="D9" s="61">
        <v>1</v>
      </c>
      <c r="E9" s="62"/>
      <c r="F9" s="60"/>
      <c r="G9" s="95"/>
      <c r="H9" s="63" t="s">
        <v>1</v>
      </c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</row>
    <row r="10" spans="1:29" s="53" customFormat="1" x14ac:dyDescent="0.45">
      <c r="A10" s="91"/>
      <c r="B10" s="64">
        <v>5</v>
      </c>
      <c r="C10" s="96" t="s">
        <v>53</v>
      </c>
      <c r="D10" s="66">
        <v>2</v>
      </c>
      <c r="E10" s="67"/>
      <c r="F10" s="65"/>
      <c r="G10" s="96"/>
      <c r="H10" s="68" t="s">
        <v>1</v>
      </c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</row>
    <row r="11" spans="1:29" s="53" customFormat="1" x14ac:dyDescent="0.45">
      <c r="A11" s="91"/>
      <c r="B11" s="64">
        <v>5</v>
      </c>
      <c r="C11" s="96" t="s">
        <v>53</v>
      </c>
      <c r="D11" s="66">
        <v>3</v>
      </c>
      <c r="E11" s="69"/>
      <c r="F11" s="65"/>
      <c r="G11" s="96"/>
      <c r="H11" s="68" t="s">
        <v>1</v>
      </c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</row>
    <row r="12" spans="1:29" s="53" customFormat="1" x14ac:dyDescent="0.45">
      <c r="A12" s="91"/>
      <c r="B12" s="64">
        <v>5</v>
      </c>
      <c r="C12" s="96" t="s">
        <v>53</v>
      </c>
      <c r="D12" s="66">
        <v>4</v>
      </c>
      <c r="E12" s="67"/>
      <c r="F12" s="65"/>
      <c r="G12" s="96"/>
      <c r="H12" s="68" t="s">
        <v>1</v>
      </c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</row>
    <row r="13" spans="1:29" s="53" customFormat="1" x14ac:dyDescent="0.45">
      <c r="A13" s="91"/>
      <c r="B13" s="64">
        <v>5</v>
      </c>
      <c r="C13" s="96" t="s">
        <v>53</v>
      </c>
      <c r="D13" s="66">
        <v>5</v>
      </c>
      <c r="E13" s="67"/>
      <c r="F13" s="65"/>
      <c r="G13" s="96"/>
      <c r="H13" s="68" t="s">
        <v>1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</row>
    <row r="14" spans="1:29" hidden="1" x14ac:dyDescent="0.45">
      <c r="B14" s="70"/>
      <c r="C14" s="70"/>
      <c r="D14" s="70"/>
      <c r="E14" s="70"/>
      <c r="F14" s="70"/>
      <c r="G14" s="66"/>
      <c r="H14" s="71"/>
    </row>
    <row r="15" spans="1:29" hidden="1" x14ac:dyDescent="0.45">
      <c r="B15" s="72"/>
      <c r="C15" s="70"/>
      <c r="D15" s="70"/>
      <c r="E15" s="70"/>
      <c r="F15" s="70"/>
      <c r="G15" s="66"/>
      <c r="H15" s="71"/>
    </row>
    <row r="16" spans="1:29" ht="8.65" hidden="1" customHeight="1" x14ac:dyDescent="0.45">
      <c r="B16" s="70"/>
      <c r="C16" s="70"/>
      <c r="D16" s="70"/>
      <c r="E16" s="70"/>
      <c r="F16" s="70"/>
      <c r="G16" s="66"/>
      <c r="H16" s="71"/>
    </row>
    <row r="17" spans="2:8" ht="13.15" customHeight="1" x14ac:dyDescent="0.45">
      <c r="B17" s="73"/>
      <c r="C17" s="73"/>
      <c r="D17" s="73"/>
      <c r="E17" s="73"/>
      <c r="F17" s="73"/>
      <c r="G17" s="74"/>
      <c r="H17" s="75"/>
    </row>
    <row r="18" spans="2:8" x14ac:dyDescent="0.45">
      <c r="B18" s="42" t="s">
        <v>6</v>
      </c>
      <c r="C18" s="53"/>
      <c r="D18" s="53"/>
      <c r="E18" s="53"/>
      <c r="F18" s="53"/>
      <c r="G18" s="54"/>
      <c r="H18" s="55"/>
    </row>
    <row r="19" spans="2:8" ht="7.15" customHeight="1" x14ac:dyDescent="0.45">
      <c r="B19" s="53"/>
      <c r="C19" s="53"/>
      <c r="D19" s="53"/>
      <c r="E19" s="53"/>
      <c r="F19" s="53"/>
      <c r="G19" s="54"/>
      <c r="H19" s="55"/>
    </row>
    <row r="20" spans="2:8" x14ac:dyDescent="0.45">
      <c r="B20" s="56" t="s">
        <v>5</v>
      </c>
      <c r="C20" s="56"/>
      <c r="D20" s="56"/>
      <c r="E20" s="56" t="s">
        <v>4</v>
      </c>
      <c r="F20" s="57" t="s">
        <v>20</v>
      </c>
      <c r="G20" s="57" t="s">
        <v>25</v>
      </c>
      <c r="H20" s="58" t="s">
        <v>0</v>
      </c>
    </row>
    <row r="21" spans="2:8" x14ac:dyDescent="0.45">
      <c r="B21" s="59">
        <v>5</v>
      </c>
      <c r="C21" s="95" t="s">
        <v>53</v>
      </c>
      <c r="D21" s="61">
        <v>1</v>
      </c>
      <c r="E21" s="62"/>
      <c r="F21" s="60"/>
      <c r="G21" s="95"/>
      <c r="H21" s="63" t="s">
        <v>1</v>
      </c>
    </row>
    <row r="22" spans="2:8" x14ac:dyDescent="0.45">
      <c r="B22" s="64">
        <v>5</v>
      </c>
      <c r="C22" s="96" t="s">
        <v>53</v>
      </c>
      <c r="D22" s="66">
        <v>2</v>
      </c>
      <c r="E22" s="67"/>
      <c r="F22" s="65"/>
      <c r="G22" s="96"/>
      <c r="H22" s="68" t="s">
        <v>1</v>
      </c>
    </row>
    <row r="23" spans="2:8" x14ac:dyDescent="0.45">
      <c r="B23" s="64">
        <v>5</v>
      </c>
      <c r="C23" s="96" t="s">
        <v>53</v>
      </c>
      <c r="D23" s="66">
        <v>3</v>
      </c>
      <c r="E23" s="69"/>
      <c r="F23" s="65"/>
      <c r="G23" s="96"/>
      <c r="H23" s="68" t="s">
        <v>1</v>
      </c>
    </row>
    <row r="24" spans="2:8" x14ac:dyDescent="0.45">
      <c r="B24" s="64">
        <v>5</v>
      </c>
      <c r="C24" s="96" t="s">
        <v>53</v>
      </c>
      <c r="D24" s="66">
        <v>4</v>
      </c>
      <c r="E24" s="67"/>
      <c r="F24" s="65"/>
      <c r="G24" s="96"/>
      <c r="H24" s="68" t="s">
        <v>1</v>
      </c>
    </row>
    <row r="25" spans="2:8" ht="13.9" customHeight="1" x14ac:dyDescent="0.45">
      <c r="B25" s="64">
        <v>5</v>
      </c>
      <c r="C25" s="96" t="s">
        <v>53</v>
      </c>
      <c r="D25" s="66">
        <v>5</v>
      </c>
      <c r="E25" s="67"/>
      <c r="F25" s="65"/>
      <c r="G25" s="96"/>
      <c r="H25" s="68" t="s">
        <v>1</v>
      </c>
    </row>
    <row r="26" spans="2:8" hidden="1" x14ac:dyDescent="0.45">
      <c r="B26" s="72"/>
      <c r="C26" s="72"/>
      <c r="D26" s="72"/>
      <c r="E26" s="72"/>
      <c r="F26" s="72"/>
      <c r="G26" s="76"/>
      <c r="H26" s="77"/>
    </row>
    <row r="27" spans="2:8" hidden="1" x14ac:dyDescent="0.45">
      <c r="B27" s="70"/>
      <c r="C27" s="78"/>
      <c r="D27" s="78"/>
      <c r="E27" s="78"/>
      <c r="F27" s="79"/>
      <c r="G27" s="66"/>
      <c r="H27" s="71"/>
    </row>
    <row r="28" spans="2:8" hidden="1" x14ac:dyDescent="0.45">
      <c r="B28" s="70"/>
      <c r="C28" s="78"/>
      <c r="D28" s="78"/>
      <c r="E28" s="78"/>
      <c r="F28" s="79"/>
      <c r="G28" s="66"/>
      <c r="H28" s="71"/>
    </row>
    <row r="29" spans="2:8" x14ac:dyDescent="0.45">
      <c r="B29" s="80"/>
      <c r="C29" s="81"/>
      <c r="D29" s="81"/>
      <c r="E29" s="81"/>
      <c r="F29" s="82"/>
      <c r="G29" s="83"/>
      <c r="H29" s="84"/>
    </row>
    <row r="30" spans="2:8" x14ac:dyDescent="0.45">
      <c r="B30" s="42" t="s">
        <v>7</v>
      </c>
      <c r="C30" s="53"/>
      <c r="D30" s="53"/>
      <c r="E30" s="53"/>
      <c r="F30" s="53"/>
      <c r="G30" s="54"/>
      <c r="H30" s="55"/>
    </row>
    <row r="31" spans="2:8" ht="7.5" customHeight="1" x14ac:dyDescent="0.45">
      <c r="B31" s="53"/>
      <c r="C31" s="53"/>
      <c r="D31" s="53"/>
      <c r="E31" s="53"/>
      <c r="F31" s="53"/>
      <c r="G31" s="54"/>
      <c r="H31" s="55"/>
    </row>
    <row r="32" spans="2:8" x14ac:dyDescent="0.45">
      <c r="B32" s="56" t="s">
        <v>5</v>
      </c>
      <c r="C32" s="56"/>
      <c r="D32" s="56"/>
      <c r="E32" s="56" t="s">
        <v>4</v>
      </c>
      <c r="F32" s="57" t="s">
        <v>20</v>
      </c>
      <c r="G32" s="57" t="s">
        <v>25</v>
      </c>
      <c r="H32" s="58" t="s">
        <v>0</v>
      </c>
    </row>
    <row r="33" spans="2:8" ht="15.4" customHeight="1" x14ac:dyDescent="0.45">
      <c r="B33" s="59">
        <v>5</v>
      </c>
      <c r="C33" s="95" t="s">
        <v>53</v>
      </c>
      <c r="D33" s="61">
        <v>1</v>
      </c>
      <c r="E33" s="62"/>
      <c r="F33" s="60"/>
      <c r="G33" s="95"/>
      <c r="H33" s="63" t="s">
        <v>1</v>
      </c>
    </row>
    <row r="34" spans="2:8" x14ac:dyDescent="0.45">
      <c r="B34" s="64">
        <v>5</v>
      </c>
      <c r="C34" s="96" t="s">
        <v>53</v>
      </c>
      <c r="D34" s="66">
        <v>2</v>
      </c>
      <c r="E34" s="67"/>
      <c r="F34" s="65"/>
      <c r="G34" s="96"/>
      <c r="H34" s="68" t="s">
        <v>1</v>
      </c>
    </row>
    <row r="35" spans="2:8" x14ac:dyDescent="0.45">
      <c r="B35" s="64">
        <v>5</v>
      </c>
      <c r="C35" s="96" t="s">
        <v>53</v>
      </c>
      <c r="D35" s="66">
        <v>3</v>
      </c>
      <c r="E35" s="69"/>
      <c r="F35" s="65"/>
      <c r="G35" s="96"/>
      <c r="H35" s="68" t="s">
        <v>1</v>
      </c>
    </row>
    <row r="36" spans="2:8" x14ac:dyDescent="0.45">
      <c r="B36" s="64">
        <v>5</v>
      </c>
      <c r="C36" s="96" t="s">
        <v>53</v>
      </c>
      <c r="D36" s="66">
        <v>4</v>
      </c>
      <c r="E36" s="67"/>
      <c r="F36" s="65"/>
      <c r="G36" s="96"/>
      <c r="H36" s="68" t="s">
        <v>1</v>
      </c>
    </row>
    <row r="37" spans="2:8" x14ac:dyDescent="0.45">
      <c r="B37" s="64">
        <v>5</v>
      </c>
      <c r="C37" s="96" t="s">
        <v>53</v>
      </c>
      <c r="D37" s="66">
        <v>5</v>
      </c>
      <c r="E37" s="67"/>
      <c r="F37" s="65"/>
      <c r="G37" s="96"/>
      <c r="H37" s="68" t="s">
        <v>1</v>
      </c>
    </row>
    <row r="38" spans="2:8" hidden="1" x14ac:dyDescent="0.45">
      <c r="B38" s="70"/>
      <c r="C38" s="78"/>
      <c r="D38" s="78"/>
      <c r="E38" s="78"/>
      <c r="F38" s="79"/>
      <c r="G38" s="66"/>
      <c r="H38" s="71"/>
    </row>
    <row r="39" spans="2:8" hidden="1" x14ac:dyDescent="0.45">
      <c r="B39" s="70"/>
      <c r="C39" s="78"/>
      <c r="D39" s="78"/>
      <c r="E39" s="78"/>
      <c r="F39" s="79"/>
      <c r="G39" s="66"/>
      <c r="H39" s="71"/>
    </row>
    <row r="40" spans="2:8" ht="7.9" hidden="1" customHeight="1" x14ac:dyDescent="0.45">
      <c r="B40" s="70"/>
      <c r="C40" s="70"/>
      <c r="D40" s="70"/>
      <c r="E40" s="70"/>
      <c r="F40" s="70"/>
      <c r="G40" s="66"/>
      <c r="H40" s="71"/>
    </row>
    <row r="41" spans="2:8" x14ac:dyDescent="0.45">
      <c r="B41" s="73"/>
      <c r="C41" s="80"/>
      <c r="D41" s="80"/>
      <c r="E41" s="80"/>
      <c r="F41" s="80"/>
      <c r="G41" s="83"/>
      <c r="H41" s="84"/>
    </row>
    <row r="42" spans="2:8" x14ac:dyDescent="0.45">
      <c r="B42" s="42" t="s">
        <v>8</v>
      </c>
      <c r="C42" s="53"/>
      <c r="D42" s="53"/>
      <c r="E42" s="53"/>
      <c r="F42" s="53"/>
      <c r="G42" s="54"/>
      <c r="H42" s="55"/>
    </row>
    <row r="43" spans="2:8" ht="7.9" customHeight="1" x14ac:dyDescent="0.45">
      <c r="B43" s="53"/>
      <c r="C43" s="53"/>
      <c r="D43" s="53"/>
      <c r="E43" s="53"/>
      <c r="F43" s="53"/>
      <c r="G43" s="54"/>
      <c r="H43" s="55"/>
    </row>
    <row r="44" spans="2:8" x14ac:dyDescent="0.45">
      <c r="B44" s="56" t="s">
        <v>5</v>
      </c>
      <c r="C44" s="56"/>
      <c r="D44" s="56"/>
      <c r="E44" s="56" t="s">
        <v>4</v>
      </c>
      <c r="F44" s="57" t="s">
        <v>20</v>
      </c>
      <c r="G44" s="57" t="s">
        <v>25</v>
      </c>
      <c r="H44" s="58" t="s">
        <v>0</v>
      </c>
    </row>
    <row r="45" spans="2:8" x14ac:dyDescent="0.45">
      <c r="B45" s="59">
        <v>5</v>
      </c>
      <c r="C45" s="95" t="s">
        <v>53</v>
      </c>
      <c r="D45" s="61">
        <v>1</v>
      </c>
      <c r="E45" s="62"/>
      <c r="F45" s="60"/>
      <c r="G45" s="95"/>
      <c r="H45" s="63" t="s">
        <v>1</v>
      </c>
    </row>
    <row r="46" spans="2:8" x14ac:dyDescent="0.45">
      <c r="B46" s="64">
        <v>5</v>
      </c>
      <c r="C46" s="96" t="s">
        <v>53</v>
      </c>
      <c r="D46" s="66">
        <v>2</v>
      </c>
      <c r="E46" s="67"/>
      <c r="F46" s="65"/>
      <c r="G46" s="96"/>
      <c r="H46" s="68" t="s">
        <v>1</v>
      </c>
    </row>
    <row r="47" spans="2:8" x14ac:dyDescent="0.45">
      <c r="B47" s="64">
        <v>5</v>
      </c>
      <c r="C47" s="96" t="s">
        <v>53</v>
      </c>
      <c r="D47" s="66">
        <v>3</v>
      </c>
      <c r="E47" s="69"/>
      <c r="F47" s="65"/>
      <c r="G47" s="96"/>
      <c r="H47" s="68" t="s">
        <v>1</v>
      </c>
    </row>
    <row r="48" spans="2:8" x14ac:dyDescent="0.45">
      <c r="B48" s="64">
        <v>5</v>
      </c>
      <c r="C48" s="96" t="s">
        <v>53</v>
      </c>
      <c r="D48" s="66">
        <v>4</v>
      </c>
      <c r="E48" s="67"/>
      <c r="F48" s="65"/>
      <c r="G48" s="96"/>
      <c r="H48" s="68" t="s">
        <v>1</v>
      </c>
    </row>
    <row r="49" spans="2:8" x14ac:dyDescent="0.45">
      <c r="B49" s="64">
        <v>5</v>
      </c>
      <c r="C49" s="96" t="s">
        <v>53</v>
      </c>
      <c r="D49" s="66">
        <v>5</v>
      </c>
      <c r="E49" s="67"/>
      <c r="F49" s="65"/>
      <c r="G49" s="96"/>
      <c r="H49" s="68" t="s">
        <v>1</v>
      </c>
    </row>
    <row r="50" spans="2:8" x14ac:dyDescent="0.45">
      <c r="B50" s="85"/>
      <c r="C50" s="85"/>
      <c r="D50" s="85"/>
      <c r="E50" s="85"/>
      <c r="F50" s="85"/>
      <c r="G50" s="86"/>
      <c r="H50" s="87"/>
    </row>
    <row r="51" spans="2:8" x14ac:dyDescent="0.45">
      <c r="B51" s="50" t="s">
        <v>56</v>
      </c>
    </row>
    <row r="52" spans="2:8" x14ac:dyDescent="0.45">
      <c r="B52" s="88" t="s">
        <v>58</v>
      </c>
      <c r="C52" s="88"/>
      <c r="D52" s="88"/>
      <c r="E52" s="88"/>
      <c r="F52" s="88"/>
      <c r="G52" s="88"/>
      <c r="H52" s="88"/>
    </row>
    <row r="53" spans="2:8" s="89" customFormat="1" x14ac:dyDescent="0.45">
      <c r="G53" s="92"/>
      <c r="H53" s="93"/>
    </row>
    <row r="54" spans="2:8" s="89" customFormat="1" x14ac:dyDescent="0.45">
      <c r="G54" s="92"/>
      <c r="H54" s="93"/>
    </row>
    <row r="55" spans="2:8" s="89" customFormat="1" x14ac:dyDescent="0.45">
      <c r="G55" s="92"/>
      <c r="H55" s="93"/>
    </row>
    <row r="56" spans="2:8" s="89" customFormat="1" x14ac:dyDescent="0.45">
      <c r="G56" s="92"/>
      <c r="H56" s="93"/>
    </row>
    <row r="57" spans="2:8" s="89" customFormat="1" x14ac:dyDescent="0.45">
      <c r="G57" s="92"/>
      <c r="H57" s="93"/>
    </row>
    <row r="58" spans="2:8" s="89" customFormat="1" x14ac:dyDescent="0.45">
      <c r="G58" s="92"/>
      <c r="H58" s="93"/>
    </row>
    <row r="59" spans="2:8" s="89" customFormat="1" x14ac:dyDescent="0.45">
      <c r="G59" s="92"/>
      <c r="H59" s="93"/>
    </row>
    <row r="60" spans="2:8" s="89" customFormat="1" x14ac:dyDescent="0.45">
      <c r="G60" s="92"/>
      <c r="H60" s="93"/>
    </row>
    <row r="61" spans="2:8" s="89" customFormat="1" x14ac:dyDescent="0.45">
      <c r="G61" s="92"/>
      <c r="H61" s="93"/>
    </row>
    <row r="62" spans="2:8" s="89" customFormat="1" x14ac:dyDescent="0.45">
      <c r="G62" s="92"/>
      <c r="H62" s="93"/>
    </row>
    <row r="63" spans="2:8" s="89" customFormat="1" x14ac:dyDescent="0.45">
      <c r="G63" s="92"/>
      <c r="H63" s="93"/>
    </row>
    <row r="64" spans="2:8" s="89" customFormat="1" x14ac:dyDescent="0.45">
      <c r="G64" s="92"/>
      <c r="H64" s="93"/>
    </row>
    <row r="65" spans="7:8" s="89" customFormat="1" x14ac:dyDescent="0.45">
      <c r="G65" s="92"/>
      <c r="H65" s="93"/>
    </row>
    <row r="66" spans="7:8" s="89" customFormat="1" x14ac:dyDescent="0.45">
      <c r="G66" s="92"/>
      <c r="H66" s="93"/>
    </row>
    <row r="67" spans="7:8" s="89" customFormat="1" x14ac:dyDescent="0.45">
      <c r="G67" s="92"/>
      <c r="H67" s="93"/>
    </row>
    <row r="68" spans="7:8" s="89" customFormat="1" x14ac:dyDescent="0.45">
      <c r="G68" s="92"/>
      <c r="H68" s="93"/>
    </row>
    <row r="69" spans="7:8" s="89" customFormat="1" x14ac:dyDescent="0.45">
      <c r="G69" s="92"/>
      <c r="H69" s="93"/>
    </row>
    <row r="70" spans="7:8" s="89" customFormat="1" x14ac:dyDescent="0.45">
      <c r="G70" s="92"/>
      <c r="H70" s="93"/>
    </row>
    <row r="71" spans="7:8" s="89" customFormat="1" x14ac:dyDescent="0.45">
      <c r="G71" s="92"/>
      <c r="H71" s="93"/>
    </row>
    <row r="72" spans="7:8" s="89" customFormat="1" x14ac:dyDescent="0.45">
      <c r="G72" s="92"/>
      <c r="H72" s="93"/>
    </row>
    <row r="73" spans="7:8" s="89" customFormat="1" x14ac:dyDescent="0.45">
      <c r="G73" s="92"/>
      <c r="H73" s="93"/>
    </row>
    <row r="74" spans="7:8" s="89" customFormat="1" x14ac:dyDescent="0.45">
      <c r="G74" s="92"/>
      <c r="H74" s="93"/>
    </row>
    <row r="75" spans="7:8" s="89" customFormat="1" x14ac:dyDescent="0.45">
      <c r="G75" s="92"/>
      <c r="H75" s="93"/>
    </row>
    <row r="76" spans="7:8" s="89" customFormat="1" x14ac:dyDescent="0.45">
      <c r="G76" s="92"/>
      <c r="H76" s="93"/>
    </row>
    <row r="77" spans="7:8" s="89" customFormat="1" x14ac:dyDescent="0.45">
      <c r="G77" s="92"/>
      <c r="H77" s="93"/>
    </row>
    <row r="78" spans="7:8" s="89" customFormat="1" x14ac:dyDescent="0.45">
      <c r="G78" s="92"/>
      <c r="H78" s="93"/>
    </row>
    <row r="79" spans="7:8" s="89" customFormat="1" x14ac:dyDescent="0.45">
      <c r="G79" s="92"/>
      <c r="H79" s="93"/>
    </row>
    <row r="80" spans="7:8" s="89" customFormat="1" x14ac:dyDescent="0.45">
      <c r="G80" s="92"/>
      <c r="H80" s="93"/>
    </row>
    <row r="81" spans="7:8" s="89" customFormat="1" x14ac:dyDescent="0.45">
      <c r="G81" s="92"/>
      <c r="H81" s="93"/>
    </row>
    <row r="82" spans="7:8" s="89" customFormat="1" x14ac:dyDescent="0.45">
      <c r="G82" s="92"/>
      <c r="H82" s="93"/>
    </row>
    <row r="83" spans="7:8" s="89" customFormat="1" x14ac:dyDescent="0.45">
      <c r="G83" s="92"/>
      <c r="H83" s="93"/>
    </row>
    <row r="84" spans="7:8" s="89" customFormat="1" x14ac:dyDescent="0.45">
      <c r="G84" s="92"/>
      <c r="H84" s="93"/>
    </row>
    <row r="85" spans="7:8" s="89" customFormat="1" x14ac:dyDescent="0.45">
      <c r="G85" s="92"/>
      <c r="H85" s="93"/>
    </row>
    <row r="86" spans="7:8" s="89" customFormat="1" x14ac:dyDescent="0.45">
      <c r="G86" s="92"/>
      <c r="H86" s="93"/>
    </row>
    <row r="87" spans="7:8" s="89" customFormat="1" x14ac:dyDescent="0.45">
      <c r="G87" s="92"/>
      <c r="H87" s="93"/>
    </row>
    <row r="88" spans="7:8" s="89" customFormat="1" x14ac:dyDescent="0.45">
      <c r="G88" s="92"/>
      <c r="H88" s="93"/>
    </row>
    <row r="89" spans="7:8" s="89" customFormat="1" x14ac:dyDescent="0.45">
      <c r="G89" s="92"/>
      <c r="H89" s="93"/>
    </row>
    <row r="90" spans="7:8" s="89" customFormat="1" x14ac:dyDescent="0.45">
      <c r="G90" s="92"/>
      <c r="H90" s="93"/>
    </row>
    <row r="91" spans="7:8" s="89" customFormat="1" x14ac:dyDescent="0.45">
      <c r="G91" s="92"/>
      <c r="H91" s="93"/>
    </row>
    <row r="92" spans="7:8" s="89" customFormat="1" x14ac:dyDescent="0.45">
      <c r="G92" s="92"/>
      <c r="H92" s="93"/>
    </row>
    <row r="93" spans="7:8" s="89" customFormat="1" x14ac:dyDescent="0.45">
      <c r="G93" s="92"/>
      <c r="H93" s="93"/>
    </row>
    <row r="94" spans="7:8" s="89" customFormat="1" x14ac:dyDescent="0.45">
      <c r="G94" s="92"/>
      <c r="H94" s="93"/>
    </row>
    <row r="95" spans="7:8" s="89" customFormat="1" x14ac:dyDescent="0.45">
      <c r="G95" s="92"/>
      <c r="H95" s="93"/>
    </row>
    <row r="96" spans="7:8" s="89" customFormat="1" x14ac:dyDescent="0.45">
      <c r="G96" s="92"/>
      <c r="H96" s="93"/>
    </row>
    <row r="97" spans="7:8" s="89" customFormat="1" x14ac:dyDescent="0.45">
      <c r="G97" s="92"/>
      <c r="H97" s="93"/>
    </row>
    <row r="98" spans="7:8" s="89" customFormat="1" x14ac:dyDescent="0.45">
      <c r="G98" s="92"/>
      <c r="H98" s="93"/>
    </row>
    <row r="99" spans="7:8" s="89" customFormat="1" x14ac:dyDescent="0.45">
      <c r="G99" s="92"/>
      <c r="H99" s="93"/>
    </row>
    <row r="100" spans="7:8" s="89" customFormat="1" x14ac:dyDescent="0.45">
      <c r="G100" s="92"/>
      <c r="H100" s="93"/>
    </row>
    <row r="101" spans="7:8" s="89" customFormat="1" x14ac:dyDescent="0.45">
      <c r="G101" s="92"/>
      <c r="H101" s="93"/>
    </row>
    <row r="102" spans="7:8" s="89" customFormat="1" x14ac:dyDescent="0.45">
      <c r="G102" s="92"/>
      <c r="H102" s="93"/>
    </row>
    <row r="103" spans="7:8" s="89" customFormat="1" x14ac:dyDescent="0.45">
      <c r="G103" s="92"/>
      <c r="H103" s="93"/>
    </row>
    <row r="104" spans="7:8" s="89" customFormat="1" x14ac:dyDescent="0.45">
      <c r="G104" s="92"/>
      <c r="H104" s="93"/>
    </row>
    <row r="105" spans="7:8" s="89" customFormat="1" x14ac:dyDescent="0.45">
      <c r="G105" s="92"/>
      <c r="H105" s="93"/>
    </row>
    <row r="106" spans="7:8" s="89" customFormat="1" x14ac:dyDescent="0.45">
      <c r="G106" s="92"/>
      <c r="H106" s="93"/>
    </row>
    <row r="107" spans="7:8" s="89" customFormat="1" x14ac:dyDescent="0.45">
      <c r="G107" s="92"/>
      <c r="H107" s="93"/>
    </row>
    <row r="108" spans="7:8" s="89" customFormat="1" x14ac:dyDescent="0.45">
      <c r="G108" s="92"/>
      <c r="H108" s="93"/>
    </row>
    <row r="109" spans="7:8" s="89" customFormat="1" x14ac:dyDescent="0.45">
      <c r="G109" s="92"/>
      <c r="H109" s="93"/>
    </row>
    <row r="110" spans="7:8" s="89" customFormat="1" x14ac:dyDescent="0.45">
      <c r="G110" s="92"/>
      <c r="H110" s="93"/>
    </row>
    <row r="111" spans="7:8" s="89" customFormat="1" x14ac:dyDescent="0.45">
      <c r="G111" s="92"/>
      <c r="H111" s="93"/>
    </row>
    <row r="112" spans="7:8" s="89" customFormat="1" x14ac:dyDescent="0.45">
      <c r="G112" s="92"/>
      <c r="H112" s="93"/>
    </row>
    <row r="113" spans="7:8" s="89" customFormat="1" x14ac:dyDescent="0.45">
      <c r="G113" s="92"/>
      <c r="H113" s="93"/>
    </row>
    <row r="114" spans="7:8" s="89" customFormat="1" x14ac:dyDescent="0.45">
      <c r="G114" s="92"/>
      <c r="H114" s="93"/>
    </row>
    <row r="115" spans="7:8" s="89" customFormat="1" x14ac:dyDescent="0.45">
      <c r="G115" s="92"/>
      <c r="H115" s="93"/>
    </row>
    <row r="116" spans="7:8" s="89" customFormat="1" x14ac:dyDescent="0.45">
      <c r="G116" s="92"/>
      <c r="H116" s="93"/>
    </row>
    <row r="117" spans="7:8" s="89" customFormat="1" x14ac:dyDescent="0.45">
      <c r="G117" s="92"/>
      <c r="H117" s="93"/>
    </row>
    <row r="118" spans="7:8" s="89" customFormat="1" x14ac:dyDescent="0.45">
      <c r="G118" s="92"/>
      <c r="H118" s="93"/>
    </row>
    <row r="119" spans="7:8" s="89" customFormat="1" x14ac:dyDescent="0.45">
      <c r="G119" s="92"/>
      <c r="H119" s="93"/>
    </row>
    <row r="120" spans="7:8" s="89" customFormat="1" x14ac:dyDescent="0.45">
      <c r="G120" s="92"/>
      <c r="H120" s="93"/>
    </row>
    <row r="121" spans="7:8" s="89" customFormat="1" x14ac:dyDescent="0.45">
      <c r="G121" s="92"/>
      <c r="H121" s="93"/>
    </row>
    <row r="122" spans="7:8" s="89" customFormat="1" x14ac:dyDescent="0.45">
      <c r="G122" s="92"/>
      <c r="H122" s="93"/>
    </row>
    <row r="123" spans="7:8" s="89" customFormat="1" x14ac:dyDescent="0.45">
      <c r="G123" s="92"/>
      <c r="H123" s="93"/>
    </row>
    <row r="124" spans="7:8" s="89" customFormat="1" x14ac:dyDescent="0.45">
      <c r="G124" s="92"/>
      <c r="H124" s="93"/>
    </row>
    <row r="125" spans="7:8" s="89" customFormat="1" x14ac:dyDescent="0.45">
      <c r="G125" s="92"/>
      <c r="H125" s="93"/>
    </row>
    <row r="126" spans="7:8" s="89" customFormat="1" x14ac:dyDescent="0.45">
      <c r="G126" s="92"/>
      <c r="H126" s="93"/>
    </row>
    <row r="127" spans="7:8" s="89" customFormat="1" x14ac:dyDescent="0.45">
      <c r="G127" s="92"/>
      <c r="H127" s="93"/>
    </row>
    <row r="128" spans="7:8" s="89" customFormat="1" x14ac:dyDescent="0.45">
      <c r="G128" s="92"/>
      <c r="H128" s="93"/>
    </row>
    <row r="129" spans="7:8" s="89" customFormat="1" x14ac:dyDescent="0.45">
      <c r="G129" s="92"/>
      <c r="H129" s="93"/>
    </row>
    <row r="130" spans="7:8" s="89" customFormat="1" x14ac:dyDescent="0.45">
      <c r="G130" s="92"/>
      <c r="H130" s="93"/>
    </row>
    <row r="131" spans="7:8" s="89" customFormat="1" x14ac:dyDescent="0.45">
      <c r="G131" s="92"/>
      <c r="H131" s="93"/>
    </row>
    <row r="132" spans="7:8" s="89" customFormat="1" x14ac:dyDescent="0.45">
      <c r="G132" s="92"/>
      <c r="H132" s="93"/>
    </row>
    <row r="133" spans="7:8" s="89" customFormat="1" x14ac:dyDescent="0.45">
      <c r="G133" s="92"/>
      <c r="H133" s="93"/>
    </row>
    <row r="134" spans="7:8" s="89" customFormat="1" x14ac:dyDescent="0.45">
      <c r="G134" s="92"/>
      <c r="H134" s="93"/>
    </row>
    <row r="135" spans="7:8" s="89" customFormat="1" x14ac:dyDescent="0.45">
      <c r="G135" s="92"/>
      <c r="H135" s="93"/>
    </row>
    <row r="136" spans="7:8" s="89" customFormat="1" x14ac:dyDescent="0.45">
      <c r="G136" s="92"/>
      <c r="H136" s="93"/>
    </row>
    <row r="137" spans="7:8" s="89" customFormat="1" x14ac:dyDescent="0.45">
      <c r="G137" s="92"/>
      <c r="H137" s="93"/>
    </row>
    <row r="138" spans="7:8" s="89" customFormat="1" x14ac:dyDescent="0.45">
      <c r="G138" s="92"/>
      <c r="H138" s="93"/>
    </row>
    <row r="139" spans="7:8" s="89" customFormat="1" x14ac:dyDescent="0.45">
      <c r="G139" s="92"/>
      <c r="H139" s="93"/>
    </row>
    <row r="140" spans="7:8" s="89" customFormat="1" x14ac:dyDescent="0.45">
      <c r="G140" s="92"/>
      <c r="H140" s="93"/>
    </row>
    <row r="141" spans="7:8" s="89" customFormat="1" x14ac:dyDescent="0.45">
      <c r="G141" s="92"/>
      <c r="H141" s="93"/>
    </row>
    <row r="142" spans="7:8" s="89" customFormat="1" x14ac:dyDescent="0.45">
      <c r="G142" s="92"/>
      <c r="H142" s="93"/>
    </row>
    <row r="143" spans="7:8" s="89" customFormat="1" x14ac:dyDescent="0.45">
      <c r="G143" s="92"/>
      <c r="H143" s="93"/>
    </row>
    <row r="144" spans="7:8" s="89" customFormat="1" x14ac:dyDescent="0.45">
      <c r="G144" s="92"/>
      <c r="H144" s="93"/>
    </row>
    <row r="145" spans="7:8" s="89" customFormat="1" x14ac:dyDescent="0.45">
      <c r="G145" s="92"/>
      <c r="H145" s="93"/>
    </row>
    <row r="146" spans="7:8" s="89" customFormat="1" x14ac:dyDescent="0.45">
      <c r="G146" s="92"/>
      <c r="H146" s="93"/>
    </row>
    <row r="147" spans="7:8" s="89" customFormat="1" x14ac:dyDescent="0.45">
      <c r="G147" s="92"/>
      <c r="H147" s="93"/>
    </row>
    <row r="148" spans="7:8" s="89" customFormat="1" x14ac:dyDescent="0.45">
      <c r="G148" s="92"/>
      <c r="H148" s="93"/>
    </row>
    <row r="149" spans="7:8" s="89" customFormat="1" x14ac:dyDescent="0.45">
      <c r="G149" s="92"/>
      <c r="H149" s="93"/>
    </row>
    <row r="150" spans="7:8" s="89" customFormat="1" x14ac:dyDescent="0.45">
      <c r="G150" s="92"/>
      <c r="H150" s="93"/>
    </row>
    <row r="151" spans="7:8" s="89" customFormat="1" x14ac:dyDescent="0.45">
      <c r="G151" s="92"/>
      <c r="H151" s="93"/>
    </row>
    <row r="152" spans="7:8" s="89" customFormat="1" x14ac:dyDescent="0.45">
      <c r="G152" s="92"/>
      <c r="H152" s="93"/>
    </row>
    <row r="153" spans="7:8" s="89" customFormat="1" x14ac:dyDescent="0.45">
      <c r="G153" s="92"/>
      <c r="H153" s="93"/>
    </row>
    <row r="154" spans="7:8" s="89" customFormat="1" x14ac:dyDescent="0.45">
      <c r="G154" s="92"/>
      <c r="H154" s="93"/>
    </row>
    <row r="155" spans="7:8" s="89" customFormat="1" x14ac:dyDescent="0.45">
      <c r="G155" s="92"/>
      <c r="H155" s="93"/>
    </row>
    <row r="156" spans="7:8" s="89" customFormat="1" x14ac:dyDescent="0.45">
      <c r="G156" s="92"/>
      <c r="H156" s="93"/>
    </row>
    <row r="157" spans="7:8" s="89" customFormat="1" x14ac:dyDescent="0.45">
      <c r="G157" s="92"/>
      <c r="H157" s="93"/>
    </row>
    <row r="158" spans="7:8" s="89" customFormat="1" x14ac:dyDescent="0.45">
      <c r="G158" s="92"/>
      <c r="H158" s="93"/>
    </row>
    <row r="159" spans="7:8" s="89" customFormat="1" x14ac:dyDescent="0.45">
      <c r="G159" s="92"/>
      <c r="H159" s="93"/>
    </row>
    <row r="160" spans="7:8" s="89" customFormat="1" x14ac:dyDescent="0.45">
      <c r="G160" s="92"/>
      <c r="H160" s="93"/>
    </row>
    <row r="161" spans="7:8" s="89" customFormat="1" x14ac:dyDescent="0.45">
      <c r="G161" s="92"/>
      <c r="H161" s="93"/>
    </row>
    <row r="162" spans="7:8" s="89" customFormat="1" x14ac:dyDescent="0.45">
      <c r="G162" s="92"/>
      <c r="H162" s="93"/>
    </row>
    <row r="163" spans="7:8" s="89" customFormat="1" x14ac:dyDescent="0.45">
      <c r="G163" s="92"/>
      <c r="H163" s="93"/>
    </row>
    <row r="164" spans="7:8" s="89" customFormat="1" x14ac:dyDescent="0.45">
      <c r="G164" s="92"/>
      <c r="H164" s="93"/>
    </row>
    <row r="165" spans="7:8" s="89" customFormat="1" x14ac:dyDescent="0.45">
      <c r="G165" s="92"/>
      <c r="H165" s="93"/>
    </row>
    <row r="166" spans="7:8" s="89" customFormat="1" x14ac:dyDescent="0.45">
      <c r="G166" s="92"/>
      <c r="H166" s="93"/>
    </row>
    <row r="167" spans="7:8" s="89" customFormat="1" x14ac:dyDescent="0.45">
      <c r="G167" s="92"/>
      <c r="H167" s="93"/>
    </row>
    <row r="168" spans="7:8" s="89" customFormat="1" x14ac:dyDescent="0.45">
      <c r="G168" s="92"/>
      <c r="H168" s="93"/>
    </row>
    <row r="169" spans="7:8" s="89" customFormat="1" x14ac:dyDescent="0.45">
      <c r="G169" s="92"/>
      <c r="H169" s="93"/>
    </row>
    <row r="170" spans="7:8" s="89" customFormat="1" x14ac:dyDescent="0.45">
      <c r="G170" s="92"/>
      <c r="H170" s="93"/>
    </row>
    <row r="171" spans="7:8" s="89" customFormat="1" x14ac:dyDescent="0.45">
      <c r="G171" s="92"/>
      <c r="H171" s="93"/>
    </row>
    <row r="172" spans="7:8" s="89" customFormat="1" x14ac:dyDescent="0.45">
      <c r="G172" s="92"/>
      <c r="H172" s="93"/>
    </row>
    <row r="173" spans="7:8" s="89" customFormat="1" x14ac:dyDescent="0.45">
      <c r="G173" s="92"/>
      <c r="H173" s="93"/>
    </row>
    <row r="174" spans="7:8" s="89" customFormat="1" x14ac:dyDescent="0.45">
      <c r="G174" s="92"/>
      <c r="H174" s="93"/>
    </row>
    <row r="175" spans="7:8" s="89" customFormat="1" x14ac:dyDescent="0.45">
      <c r="G175" s="92"/>
      <c r="H175" s="93"/>
    </row>
    <row r="176" spans="7:8" s="89" customFormat="1" x14ac:dyDescent="0.45">
      <c r="G176" s="92"/>
      <c r="H176" s="93"/>
    </row>
    <row r="177" spans="7:8" s="89" customFormat="1" x14ac:dyDescent="0.45">
      <c r="G177" s="92"/>
      <c r="H177" s="93"/>
    </row>
    <row r="178" spans="7:8" s="89" customFormat="1" x14ac:dyDescent="0.45">
      <c r="G178" s="92"/>
      <c r="H178" s="93"/>
    </row>
    <row r="179" spans="7:8" s="89" customFormat="1" x14ac:dyDescent="0.45">
      <c r="G179" s="92"/>
      <c r="H179" s="93"/>
    </row>
    <row r="180" spans="7:8" s="89" customFormat="1" x14ac:dyDescent="0.45">
      <c r="G180" s="92"/>
      <c r="H180" s="93"/>
    </row>
    <row r="181" spans="7:8" s="89" customFormat="1" x14ac:dyDescent="0.45">
      <c r="G181" s="92"/>
      <c r="H181" s="93"/>
    </row>
    <row r="182" spans="7:8" s="89" customFormat="1" x14ac:dyDescent="0.45">
      <c r="G182" s="92"/>
      <c r="H182" s="93"/>
    </row>
    <row r="183" spans="7:8" s="89" customFormat="1" x14ac:dyDescent="0.45">
      <c r="G183" s="92"/>
      <c r="H183" s="93"/>
    </row>
    <row r="184" spans="7:8" s="89" customFormat="1" x14ac:dyDescent="0.45">
      <c r="G184" s="92"/>
      <c r="H184" s="93"/>
    </row>
    <row r="185" spans="7:8" s="89" customFormat="1" x14ac:dyDescent="0.45">
      <c r="G185" s="92"/>
      <c r="H185" s="93"/>
    </row>
    <row r="186" spans="7:8" s="89" customFormat="1" x14ac:dyDescent="0.45">
      <c r="G186" s="92"/>
      <c r="H186" s="93"/>
    </row>
    <row r="187" spans="7:8" s="89" customFormat="1" x14ac:dyDescent="0.45">
      <c r="G187" s="92"/>
      <c r="H187" s="93"/>
    </row>
    <row r="188" spans="7:8" s="89" customFormat="1" x14ac:dyDescent="0.45">
      <c r="G188" s="92"/>
      <c r="H188" s="93"/>
    </row>
    <row r="189" spans="7:8" s="89" customFormat="1" x14ac:dyDescent="0.45">
      <c r="G189" s="92"/>
      <c r="H189" s="93"/>
    </row>
    <row r="190" spans="7:8" s="89" customFormat="1" x14ac:dyDescent="0.45">
      <c r="G190" s="92"/>
      <c r="H190" s="93"/>
    </row>
    <row r="191" spans="7:8" s="89" customFormat="1" x14ac:dyDescent="0.45">
      <c r="G191" s="92"/>
      <c r="H191" s="93"/>
    </row>
    <row r="192" spans="7:8" s="89" customFormat="1" x14ac:dyDescent="0.45">
      <c r="G192" s="92"/>
      <c r="H192" s="93"/>
    </row>
    <row r="193" spans="7:8" s="89" customFormat="1" x14ac:dyDescent="0.45">
      <c r="G193" s="92"/>
      <c r="H193" s="93"/>
    </row>
    <row r="194" spans="7:8" s="89" customFormat="1" x14ac:dyDescent="0.45">
      <c r="G194" s="92"/>
      <c r="H194" s="93"/>
    </row>
    <row r="195" spans="7:8" s="89" customFormat="1" x14ac:dyDescent="0.45">
      <c r="G195" s="92"/>
      <c r="H195" s="93"/>
    </row>
    <row r="196" spans="7:8" s="89" customFormat="1" x14ac:dyDescent="0.45">
      <c r="G196" s="92"/>
      <c r="H196" s="93"/>
    </row>
  </sheetData>
  <sheetProtection algorithmName="SHA-512" hashValue="3gNvTE/OpKdVAgxpiyTan6Nrus85oCfOhT8y6ZsPEz94jXnilW8lZY9Z/ogz4zWGa8pDKG63zrhMgmu3RdJmFw==" saltValue="ZIovFBHEot6E+DpfRQq8rQ==" spinCount="100000" sheet="1" selectLockedCells="1"/>
  <mergeCells count="3">
    <mergeCell ref="F3:H3"/>
    <mergeCell ref="C3:D3"/>
    <mergeCell ref="B52:H52"/>
  </mergeCells>
  <dataValidations count="2">
    <dataValidation type="list" allowBlank="1" showInputMessage="1" showErrorMessage="1" sqref="G9:G13 G45:G49 G33:G37 G21:G25" xr:uid="{457194AD-5748-403F-B87C-D5EB97F7D693}">
      <formula1>$J$3:$J$7</formula1>
    </dataValidation>
    <dataValidation type="list" allowBlank="1" showInputMessage="1" showErrorMessage="1" sqref="C9:C13 C21:C25 C33:C37 C45:C49" xr:uid="{F7DC2953-48D8-486E-8EC6-FB1BE4B49E49}">
      <formula1>$K$2:$K$3</formula1>
    </dataValidation>
  </dataValidations>
  <pageMargins left="1.2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F690A-7807-4280-83EA-3DBA731AF4E6}">
  <sheetPr>
    <pageSetUpPr fitToPage="1"/>
  </sheetPr>
  <dimension ref="A1:AA129"/>
  <sheetViews>
    <sheetView showZeros="0" zoomScale="160" zoomScaleNormal="160" workbookViewId="0">
      <selection activeCell="A55" sqref="A55:XFD129"/>
    </sheetView>
  </sheetViews>
  <sheetFormatPr defaultRowHeight="14.25" x14ac:dyDescent="0.45"/>
  <cols>
    <col min="2" max="2" width="14.73046875" style="2" customWidth="1"/>
    <col min="3" max="3" width="15.796875" style="2" customWidth="1"/>
    <col min="4" max="4" width="12.265625" style="2" customWidth="1"/>
    <col min="5" max="5" width="11" customWidth="1"/>
    <col min="6" max="6" width="7.06640625" style="2" customWidth="1"/>
    <col min="7" max="7" width="12.73046875" customWidth="1"/>
    <col min="8" max="8" width="12.73046875" style="3" customWidth="1"/>
    <col min="9" max="9" width="2.19921875" style="3" customWidth="1"/>
    <col min="10" max="10" width="13.9296875" customWidth="1"/>
    <col min="11" max="11" width="9.06640625" style="89"/>
    <col min="12" max="12" width="14.9296875" style="89" hidden="1" customWidth="1"/>
    <col min="13" max="13" width="12.59765625" style="92" hidden="1" customWidth="1"/>
    <col min="14" max="14" width="13.06640625" style="92" hidden="1" customWidth="1"/>
    <col min="15" max="27" width="9.06640625" style="89"/>
  </cols>
  <sheetData>
    <row r="1" spans="1:14" x14ac:dyDescent="0.45">
      <c r="A1" s="16" t="s">
        <v>38</v>
      </c>
      <c r="B1" s="17"/>
      <c r="C1" s="17"/>
      <c r="D1" s="18"/>
      <c r="E1" s="19"/>
      <c r="F1" s="18"/>
      <c r="G1" s="19"/>
      <c r="H1" s="20"/>
      <c r="I1" s="20"/>
      <c r="J1" s="19"/>
    </row>
    <row r="3" spans="1:14" x14ac:dyDescent="0.45">
      <c r="A3" s="21" t="s">
        <v>10</v>
      </c>
      <c r="B3" s="36">
        <f>Input!C3</f>
        <v>0</v>
      </c>
      <c r="C3" s="36"/>
      <c r="D3" s="22" t="s">
        <v>11</v>
      </c>
      <c r="E3" s="36">
        <f>Input!F3</f>
        <v>0</v>
      </c>
      <c r="F3" s="36"/>
      <c r="G3" s="36"/>
      <c r="H3" s="37"/>
    </row>
    <row r="4" spans="1:14" hidden="1" x14ac:dyDescent="0.45"/>
    <row r="6" spans="1:14" x14ac:dyDescent="0.45">
      <c r="A6" s="14" t="s">
        <v>33</v>
      </c>
      <c r="B6" s="15"/>
      <c r="C6" s="15"/>
      <c r="D6" s="15" t="s">
        <v>37</v>
      </c>
      <c r="E6" s="38"/>
      <c r="F6" s="38"/>
      <c r="G6" s="39"/>
    </row>
    <row r="7" spans="1:14" x14ac:dyDescent="0.45">
      <c r="A7" s="23" t="s">
        <v>32</v>
      </c>
      <c r="B7" s="24"/>
      <c r="C7" s="5" t="s">
        <v>19</v>
      </c>
      <c r="D7" s="5" t="s">
        <v>21</v>
      </c>
      <c r="E7" s="6" t="s">
        <v>17</v>
      </c>
      <c r="F7" s="5"/>
      <c r="G7" s="5" t="s">
        <v>22</v>
      </c>
      <c r="H7" s="7" t="s">
        <v>23</v>
      </c>
      <c r="I7" s="7"/>
      <c r="J7" s="8" t="s">
        <v>31</v>
      </c>
    </row>
    <row r="8" spans="1:14" x14ac:dyDescent="0.45">
      <c r="A8" s="9" t="s">
        <v>15</v>
      </c>
      <c r="B8" s="25">
        <f>IF(SUM(D8:D12)&gt;0,MAX(C8:C12),0)</f>
        <v>0</v>
      </c>
      <c r="C8" s="25">
        <f>IF(ISTEXT(G8),1,0)</f>
        <v>0</v>
      </c>
      <c r="D8" s="26">
        <f>IF(ISTEXT(Input!E9),IF(Input!C9="Meters",Input!B9,Input!B9/3.28),0)</f>
        <v>0</v>
      </c>
      <c r="E8" s="41"/>
      <c r="F8" s="27" t="str">
        <f>IF(ISBLANK(E8),"",IF(VLOOKUP(E8,L$16:M$26,2,FALSE)&gt;=D8,"ok","error"))</f>
        <v/>
      </c>
      <c r="G8" s="28">
        <f>IF(ISBLANK(Input!E9),0,Input!E9)</f>
        <v>0</v>
      </c>
      <c r="H8" s="29">
        <f>IF(ISNUMBER(Input!F9),Input!F9*3.41)*1.25</f>
        <v>0</v>
      </c>
      <c r="I8" s="29"/>
      <c r="J8" s="10" t="str">
        <f>IF(LEN(Input!H9)&gt;3,_xlfn.CONCAT("59E.",MID(Input!H9,4,8)),"")</f>
        <v/>
      </c>
    </row>
    <row r="9" spans="1:14" x14ac:dyDescent="0.45">
      <c r="A9" s="9" t="s">
        <v>14</v>
      </c>
      <c r="B9" s="40"/>
      <c r="C9" s="25">
        <f>IF(ISTEXT(G9),2,0)</f>
        <v>0</v>
      </c>
      <c r="D9" s="26">
        <f>IF(ISTEXT(Input!E10),IF(Input!C10="Meters",Input!B10,Input!B10/3.28),0)</f>
        <v>0</v>
      </c>
      <c r="E9" s="41"/>
      <c r="F9" s="27" t="str">
        <f t="shared" ref="F9:F12" si="0">IF(ISBLANK(E9),"",IF(VLOOKUP(E9,L$16:M$26,2,FALSE)&gt;=D9,"ok","error"))</f>
        <v/>
      </c>
      <c r="G9" s="28">
        <f>IF(ISBLANK(Input!E10),0,Input!E10)</f>
        <v>0</v>
      </c>
      <c r="H9" s="29">
        <f>IF(ISNUMBER(Input!F10),Input!F10*3.41)*1.25</f>
        <v>0</v>
      </c>
      <c r="I9" s="29"/>
      <c r="J9" s="10" t="str">
        <f>IF(LEN(Input!H10)&gt;3,_xlfn.CONCAT("59E.",MID(Input!H10,4,8)),"")</f>
        <v/>
      </c>
      <c r="L9" s="89" t="s">
        <v>2</v>
      </c>
      <c r="M9" s="92" t="s">
        <v>13</v>
      </c>
      <c r="N9" s="92" t="s">
        <v>12</v>
      </c>
    </row>
    <row r="10" spans="1:14" x14ac:dyDescent="0.45">
      <c r="A10" s="9" t="s">
        <v>15</v>
      </c>
      <c r="B10" s="25">
        <f>IF(B8=0,0,VLOOKUP(B9,L$9:N$13,2,FALSE))</f>
        <v>0</v>
      </c>
      <c r="C10" s="25">
        <f>IF(ISTEXT(G10),3,0)</f>
        <v>0</v>
      </c>
      <c r="D10" s="26">
        <f>IF(ISTEXT(Input!E11),IF(Input!C11="Meters",Input!B11,Input!B11/3.28),0)</f>
        <v>0</v>
      </c>
      <c r="E10" s="41"/>
      <c r="F10" s="27" t="str">
        <f t="shared" si="0"/>
        <v/>
      </c>
      <c r="G10" s="28">
        <f>IF(ISBLANK(Input!E11),0,Input!E11)</f>
        <v>0</v>
      </c>
      <c r="H10" s="29">
        <f>IF(ISNUMBER(Input!F11),Input!F11*3.41)*1.25</f>
        <v>0</v>
      </c>
      <c r="I10" s="29"/>
      <c r="J10" s="10" t="str">
        <f>IF(LEN(Input!H11)&gt;3,_xlfn.CONCAT("59E.",MID(Input!H11,4,8)),"")</f>
        <v/>
      </c>
      <c r="L10" s="89" t="s">
        <v>39</v>
      </c>
      <c r="M10" s="92">
        <v>2</v>
      </c>
      <c r="N10" s="92">
        <v>24000</v>
      </c>
    </row>
    <row r="11" spans="1:14" x14ac:dyDescent="0.45">
      <c r="A11" s="9" t="s">
        <v>16</v>
      </c>
      <c r="B11" s="30">
        <f>IF(B8=0,0,VLOOKUP(B9,L$9:N$13,3,FALSE))</f>
        <v>0</v>
      </c>
      <c r="C11" s="25">
        <f>IF(ISTEXT(G11),4,0)</f>
        <v>0</v>
      </c>
      <c r="D11" s="26">
        <f>IF(ISTEXT(Input!E12),IF(Input!C12="Meters",Input!B12,Input!B12/3.28),0)</f>
        <v>0</v>
      </c>
      <c r="E11" s="41"/>
      <c r="F11" s="27" t="str">
        <f t="shared" si="0"/>
        <v/>
      </c>
      <c r="G11" s="28">
        <f>IF(ISBLANK(Input!E12),0,Input!E12)</f>
        <v>0</v>
      </c>
      <c r="H11" s="29">
        <f>IF(ISNUMBER(Input!F12),Input!F12*3.41)*1.25</f>
        <v>0</v>
      </c>
      <c r="I11" s="29"/>
      <c r="J11" s="10" t="str">
        <f>IF(LEN(Input!H12)&gt;3,_xlfn.CONCAT("59E.",MID(Input!H12,4,8)),"")</f>
        <v/>
      </c>
      <c r="L11" s="89" t="s">
        <v>40</v>
      </c>
      <c r="M11" s="92">
        <v>3</v>
      </c>
      <c r="N11" s="92">
        <v>36000</v>
      </c>
    </row>
    <row r="12" spans="1:14" x14ac:dyDescent="0.45">
      <c r="A12" s="9"/>
      <c r="B12" s="31" t="str">
        <f>IF(B8=0,"",IF(AND(B11&gt;H13,B10&gt;=B8),"ok","ERROR"))</f>
        <v/>
      </c>
      <c r="C12" s="25">
        <f>IF(ISTEXT(G12),5,0)</f>
        <v>0</v>
      </c>
      <c r="D12" s="26">
        <f>IF(ISTEXT(Input!E13),IF(Input!C13="Meters",Input!B13,Input!B13/3.28),0)</f>
        <v>0</v>
      </c>
      <c r="E12" s="41"/>
      <c r="F12" s="27" t="str">
        <f t="shared" si="0"/>
        <v/>
      </c>
      <c r="G12" s="28">
        <f>IF(ISBLANK(Input!E13),0,Input!E13)</f>
        <v>0</v>
      </c>
      <c r="H12" s="29">
        <f>IF(ISNUMBER(Input!F13),Input!F13*3.41)*1.25</f>
        <v>0</v>
      </c>
      <c r="I12" s="29"/>
      <c r="J12" s="10" t="str">
        <f>IF(LEN(Input!H13)&gt;3,_xlfn.CONCAT("59E.",MID(Input!H13,4,8)),"")</f>
        <v/>
      </c>
      <c r="L12" s="89" t="s">
        <v>41</v>
      </c>
      <c r="M12" s="92">
        <v>4</v>
      </c>
      <c r="N12" s="92">
        <v>48000</v>
      </c>
    </row>
    <row r="13" spans="1:14" x14ac:dyDescent="0.45">
      <c r="A13" s="9"/>
      <c r="B13" s="25"/>
      <c r="C13" s="25"/>
      <c r="D13" s="25"/>
      <c r="E13" s="28"/>
      <c r="F13" s="25"/>
      <c r="G13" s="32" t="s">
        <v>24</v>
      </c>
      <c r="H13" s="33">
        <f>SUM(H8:H12)</f>
        <v>0</v>
      </c>
      <c r="I13" s="29"/>
      <c r="J13" s="10" t="str">
        <f>IF(B8=0,"",B9)</f>
        <v/>
      </c>
      <c r="L13" s="89" t="s">
        <v>42</v>
      </c>
      <c r="M13" s="92">
        <v>5</v>
      </c>
      <c r="N13" s="92">
        <v>64000</v>
      </c>
    </row>
    <row r="14" spans="1:14" x14ac:dyDescent="0.45">
      <c r="A14" s="9"/>
      <c r="B14" s="25"/>
      <c r="C14" s="25"/>
      <c r="D14" s="25"/>
      <c r="E14" s="28"/>
      <c r="F14" s="25"/>
      <c r="G14" s="28"/>
      <c r="H14" s="29"/>
      <c r="I14" s="29"/>
      <c r="J14" s="10" t="str">
        <f>IF(ISBLANK(E8),"",E8)</f>
        <v/>
      </c>
    </row>
    <row r="15" spans="1:14" x14ac:dyDescent="0.45">
      <c r="A15" s="9"/>
      <c r="B15" s="25"/>
      <c r="C15" s="25"/>
      <c r="D15" s="25"/>
      <c r="E15" s="28"/>
      <c r="F15" s="25"/>
      <c r="G15" s="28"/>
      <c r="H15" s="29"/>
      <c r="I15" s="29"/>
      <c r="J15" s="10" t="str">
        <f t="shared" ref="J15:J18" si="1">IF(ISBLANK(E9),"",E9)</f>
        <v/>
      </c>
    </row>
    <row r="16" spans="1:14" x14ac:dyDescent="0.45">
      <c r="A16" s="9"/>
      <c r="B16" s="25"/>
      <c r="C16" s="25"/>
      <c r="D16" s="25"/>
      <c r="E16" s="28"/>
      <c r="F16" s="25"/>
      <c r="G16" s="28"/>
      <c r="H16" s="29"/>
      <c r="I16" s="29"/>
      <c r="J16" s="10" t="str">
        <f t="shared" si="1"/>
        <v/>
      </c>
      <c r="L16" s="89" t="s">
        <v>17</v>
      </c>
      <c r="M16" s="92" t="s">
        <v>18</v>
      </c>
    </row>
    <row r="17" spans="1:13" x14ac:dyDescent="0.45">
      <c r="A17" s="9"/>
      <c r="B17" s="25"/>
      <c r="C17" s="25"/>
      <c r="D17" s="25"/>
      <c r="E17" s="28"/>
      <c r="F17" s="25"/>
      <c r="G17" s="28"/>
      <c r="H17" s="29"/>
      <c r="I17" s="29"/>
      <c r="J17" s="10" t="str">
        <f t="shared" si="1"/>
        <v/>
      </c>
      <c r="L17" s="89" t="s">
        <v>43</v>
      </c>
      <c r="M17" s="92">
        <v>3</v>
      </c>
    </row>
    <row r="18" spans="1:13" x14ac:dyDescent="0.45">
      <c r="A18" s="14" t="s">
        <v>34</v>
      </c>
      <c r="B18" s="15"/>
      <c r="C18" s="15"/>
      <c r="D18" s="15" t="s">
        <v>37</v>
      </c>
      <c r="E18" s="34"/>
      <c r="F18" s="34"/>
      <c r="G18" s="35"/>
      <c r="H18" s="12"/>
      <c r="I18" s="12"/>
      <c r="J18" s="13" t="str">
        <f t="shared" si="1"/>
        <v/>
      </c>
      <c r="L18" s="89" t="s">
        <v>44</v>
      </c>
      <c r="M18" s="92">
        <v>5</v>
      </c>
    </row>
    <row r="19" spans="1:13" x14ac:dyDescent="0.45">
      <c r="A19" s="23" t="s">
        <v>32</v>
      </c>
      <c r="B19" s="24"/>
      <c r="C19" s="5" t="s">
        <v>19</v>
      </c>
      <c r="D19" s="5" t="s">
        <v>21</v>
      </c>
      <c r="E19" s="6" t="s">
        <v>17</v>
      </c>
      <c r="F19" s="5"/>
      <c r="G19" s="5" t="s">
        <v>22</v>
      </c>
      <c r="H19" s="7" t="s">
        <v>23</v>
      </c>
      <c r="I19" s="7"/>
      <c r="J19" s="8" t="s">
        <v>31</v>
      </c>
      <c r="L19" s="89" t="s">
        <v>45</v>
      </c>
      <c r="M19" s="92">
        <v>8</v>
      </c>
    </row>
    <row r="20" spans="1:13" x14ac:dyDescent="0.45">
      <c r="A20" s="9" t="s">
        <v>15</v>
      </c>
      <c r="B20" s="25">
        <f>IF(SUM(D20:D24)&gt;0,MAX(C20:C24),0)</f>
        <v>0</v>
      </c>
      <c r="C20" s="25">
        <f>IF(ISTEXT(G20),1,0)</f>
        <v>0</v>
      </c>
      <c r="D20" s="26">
        <f>IF(ISTEXT(Input!E21),IF(Input!C21="Meters",Input!B21,Input!B21/3.28),0)</f>
        <v>0</v>
      </c>
      <c r="E20" s="41"/>
      <c r="F20" s="27" t="str">
        <f>IF(ISBLANK(E20),"",IF(VLOOKUP(E20,L$16:M$26,2,FALSE)&gt;=D20,"ok","error"))</f>
        <v/>
      </c>
      <c r="G20" s="28">
        <f>IF(ISBLANK(Input!E21),0,Input!E21)</f>
        <v>0</v>
      </c>
      <c r="H20" s="29">
        <f>IF(ISNUMBER(Input!F21),Input!F21*3.41)*1.25</f>
        <v>0</v>
      </c>
      <c r="I20" s="29"/>
      <c r="J20" s="10" t="str">
        <f>IF(LEN(Input!H21)&gt;3,_xlfn.CONCAT("59E.",MID(Input!H21,4,8)),"")</f>
        <v/>
      </c>
      <c r="L20" s="89" t="s">
        <v>46</v>
      </c>
      <c r="M20" s="92">
        <v>10</v>
      </c>
    </row>
    <row r="21" spans="1:13" x14ac:dyDescent="0.45">
      <c r="A21" s="9" t="s">
        <v>14</v>
      </c>
      <c r="B21" s="40"/>
      <c r="C21" s="25">
        <f>IF(ISTEXT(G21),2,0)</f>
        <v>0</v>
      </c>
      <c r="D21" s="26">
        <f>IF(ISTEXT(Input!E22),IF(Input!C22="Meters",Input!B22,Input!B22/3.28),0)</f>
        <v>0</v>
      </c>
      <c r="E21" s="41"/>
      <c r="F21" s="27" t="str">
        <f t="shared" ref="F21:F24" si="2">IF(ISBLANK(E21),"",IF(VLOOKUP(E21,L$16:M$26,2,FALSE)&gt;=D21,"ok","error"))</f>
        <v/>
      </c>
      <c r="G21" s="28">
        <f>IF(ISBLANK(Input!E22),0,Input!E22)</f>
        <v>0</v>
      </c>
      <c r="H21" s="29">
        <f>IF(ISNUMBER(Input!F22),Input!F22*3.41)*1.25</f>
        <v>0</v>
      </c>
      <c r="I21" s="29"/>
      <c r="J21" s="10" t="str">
        <f>IF(LEN(Input!H22)&gt;3,_xlfn.CONCAT("59E.",MID(Input!H22,4,8)),"")</f>
        <v/>
      </c>
      <c r="L21" s="89" t="s">
        <v>47</v>
      </c>
      <c r="M21" s="92">
        <v>15</v>
      </c>
    </row>
    <row r="22" spans="1:13" x14ac:dyDescent="0.45">
      <c r="A22" s="9" t="s">
        <v>15</v>
      </c>
      <c r="B22" s="25">
        <f>IF(B20=0,0,VLOOKUP(B21,L$9:N$13,2,FALSE))</f>
        <v>0</v>
      </c>
      <c r="C22" s="25">
        <f>IF(ISTEXT(G22),3,0)</f>
        <v>0</v>
      </c>
      <c r="D22" s="26">
        <f>IF(ISTEXT(Input!E23),IF(Input!C23="Meters",Input!B23,Input!B23/3.28),0)</f>
        <v>0</v>
      </c>
      <c r="E22" s="41"/>
      <c r="F22" s="27" t="str">
        <f t="shared" si="2"/>
        <v/>
      </c>
      <c r="G22" s="28">
        <f>IF(ISBLANK(Input!E23),0,Input!E23)</f>
        <v>0</v>
      </c>
      <c r="H22" s="29">
        <f>IF(ISNUMBER(Input!F23),Input!F23*3.41)*1.25</f>
        <v>0</v>
      </c>
      <c r="I22" s="29"/>
      <c r="J22" s="10" t="str">
        <f>IF(LEN(Input!H23)&gt;3,_xlfn.CONCAT("59E.",MID(Input!H23,4,8)),"")</f>
        <v/>
      </c>
      <c r="L22" s="89" t="s">
        <v>48</v>
      </c>
      <c r="M22" s="92">
        <v>3</v>
      </c>
    </row>
    <row r="23" spans="1:13" x14ac:dyDescent="0.45">
      <c r="A23" s="9" t="s">
        <v>16</v>
      </c>
      <c r="B23" s="30">
        <f>IF(B20=0,0,VLOOKUP(B21,L$9:N$13,3,FALSE))</f>
        <v>0</v>
      </c>
      <c r="C23" s="25">
        <f>IF(ISTEXT(G23),4,0)</f>
        <v>0</v>
      </c>
      <c r="D23" s="26">
        <f>IF(ISTEXT(Input!E24),IF(Input!C24="Meters",Input!B24,Input!B24/3.28),0)</f>
        <v>0</v>
      </c>
      <c r="E23" s="41"/>
      <c r="F23" s="27" t="str">
        <f t="shared" si="2"/>
        <v/>
      </c>
      <c r="G23" s="28">
        <f>IF(ISBLANK(Input!E24),0,Input!E24)</f>
        <v>0</v>
      </c>
      <c r="H23" s="29">
        <f>IF(ISNUMBER(Input!F24),Input!F24*3.41)*1.25</f>
        <v>0</v>
      </c>
      <c r="I23" s="29"/>
      <c r="J23" s="10" t="str">
        <f>IF(LEN(Input!H24)&gt;3,_xlfn.CONCAT("59E.",MID(Input!H24,4,8)),"")</f>
        <v/>
      </c>
      <c r="L23" s="89" t="s">
        <v>49</v>
      </c>
      <c r="M23" s="92">
        <v>5</v>
      </c>
    </row>
    <row r="24" spans="1:13" x14ac:dyDescent="0.45">
      <c r="A24" s="9"/>
      <c r="B24" s="31" t="str">
        <f>IF(B20=0,"",IF(AND(B23&gt;H25,B22&gt;=B20),"ok","ERROR"))</f>
        <v/>
      </c>
      <c r="C24" s="25">
        <f>IF(ISTEXT(G24),5,0)</f>
        <v>0</v>
      </c>
      <c r="D24" s="26">
        <f>IF(ISTEXT(Input!E25),IF(Input!C25="Meters",Input!B25,Input!B25/3.28),0)</f>
        <v>0</v>
      </c>
      <c r="E24" s="41"/>
      <c r="F24" s="27" t="str">
        <f t="shared" si="2"/>
        <v/>
      </c>
      <c r="G24" s="28">
        <f>IF(ISBLANK(Input!E25),0,Input!E25)</f>
        <v>0</v>
      </c>
      <c r="H24" s="29">
        <f>IF(ISNUMBER(Input!F25),Input!F25*3.41)*1.25</f>
        <v>0</v>
      </c>
      <c r="I24" s="29"/>
      <c r="J24" s="10" t="str">
        <f>IF(LEN(Input!H25)&gt;3,_xlfn.CONCAT("59E.",MID(Input!H25,4,8)),"")</f>
        <v/>
      </c>
      <c r="L24" s="89" t="s">
        <v>50</v>
      </c>
      <c r="M24" s="92">
        <v>8</v>
      </c>
    </row>
    <row r="25" spans="1:13" x14ac:dyDescent="0.45">
      <c r="A25" s="9"/>
      <c r="B25" s="25"/>
      <c r="C25" s="25"/>
      <c r="D25" s="25"/>
      <c r="E25" s="28"/>
      <c r="F25" s="25"/>
      <c r="G25" s="32" t="s">
        <v>24</v>
      </c>
      <c r="H25" s="33">
        <f>SUM(H20:H24)</f>
        <v>0</v>
      </c>
      <c r="I25" s="29"/>
      <c r="J25" s="10" t="str">
        <f>IF(B20=0,"",B21)</f>
        <v/>
      </c>
      <c r="L25" s="89" t="s">
        <v>51</v>
      </c>
      <c r="M25" s="92">
        <v>10</v>
      </c>
    </row>
    <row r="26" spans="1:13" x14ac:dyDescent="0.45">
      <c r="A26" s="9"/>
      <c r="B26" s="25"/>
      <c r="C26" s="25"/>
      <c r="D26" s="25"/>
      <c r="E26" s="28"/>
      <c r="F26" s="25"/>
      <c r="G26" s="28"/>
      <c r="H26" s="29"/>
      <c r="I26" s="29"/>
      <c r="J26" s="10" t="str">
        <f>IF(ISBLANK(E20),"",E20)</f>
        <v/>
      </c>
      <c r="L26" s="89" t="s">
        <v>52</v>
      </c>
      <c r="M26" s="92">
        <v>15</v>
      </c>
    </row>
    <row r="27" spans="1:13" x14ac:dyDescent="0.45">
      <c r="A27" s="9"/>
      <c r="B27" s="25"/>
      <c r="C27" s="25"/>
      <c r="D27" s="25"/>
      <c r="E27" s="28"/>
      <c r="F27" s="25"/>
      <c r="G27" s="28"/>
      <c r="H27" s="29"/>
      <c r="I27" s="29"/>
      <c r="J27" s="10" t="str">
        <f t="shared" ref="J27:J29" si="3">IF(ISBLANK(E21),"",E21)</f>
        <v/>
      </c>
    </row>
    <row r="28" spans="1:13" x14ac:dyDescent="0.45">
      <c r="A28" s="9"/>
      <c r="B28" s="25"/>
      <c r="C28" s="25"/>
      <c r="D28" s="25"/>
      <c r="E28" s="28"/>
      <c r="F28" s="25"/>
      <c r="G28" s="28"/>
      <c r="H28" s="29"/>
      <c r="I28" s="29"/>
      <c r="J28" s="10" t="str">
        <f t="shared" si="3"/>
        <v/>
      </c>
    </row>
    <row r="29" spans="1:13" x14ac:dyDescent="0.45">
      <c r="A29" s="9"/>
      <c r="B29" s="25"/>
      <c r="C29" s="25"/>
      <c r="D29" s="25"/>
      <c r="E29" s="28"/>
      <c r="F29" s="25"/>
      <c r="G29" s="28"/>
      <c r="H29" s="29"/>
      <c r="I29" s="29"/>
      <c r="J29" s="10" t="str">
        <f t="shared" si="3"/>
        <v/>
      </c>
    </row>
    <row r="30" spans="1:13" x14ac:dyDescent="0.45">
      <c r="A30" s="14" t="s">
        <v>35</v>
      </c>
      <c r="B30" s="15"/>
      <c r="C30" s="15"/>
      <c r="D30" s="15" t="s">
        <v>37</v>
      </c>
      <c r="E30" s="38"/>
      <c r="F30" s="38"/>
      <c r="G30" s="39"/>
      <c r="H30" s="12"/>
      <c r="I30" s="12"/>
      <c r="J30" s="13" t="str">
        <f t="shared" ref="J30" si="4">IF(ISBLANK(E24),"",E24)</f>
        <v/>
      </c>
    </row>
    <row r="31" spans="1:13" x14ac:dyDescent="0.45">
      <c r="A31" s="23" t="s">
        <v>32</v>
      </c>
      <c r="B31" s="24"/>
      <c r="C31" s="5" t="s">
        <v>19</v>
      </c>
      <c r="D31" s="5" t="s">
        <v>21</v>
      </c>
      <c r="E31" s="6" t="s">
        <v>17</v>
      </c>
      <c r="F31" s="5"/>
      <c r="G31" s="5" t="s">
        <v>22</v>
      </c>
      <c r="H31" s="7" t="s">
        <v>23</v>
      </c>
      <c r="I31" s="7"/>
      <c r="J31" s="8" t="s">
        <v>31</v>
      </c>
    </row>
    <row r="32" spans="1:13" x14ac:dyDescent="0.45">
      <c r="A32" s="9" t="s">
        <v>15</v>
      </c>
      <c r="B32" s="25">
        <f>IF(SUM(D32:D36)&gt;0,MAX(C32:C36),0)</f>
        <v>0</v>
      </c>
      <c r="C32" s="25">
        <f>IF(ISTEXT(G32),1,0)</f>
        <v>0</v>
      </c>
      <c r="D32" s="26">
        <f>IF(ISTEXT(Input!E33),IF(Input!C33="Meters",Input!B33,Input!B33/3.28),0)</f>
        <v>0</v>
      </c>
      <c r="E32" s="41"/>
      <c r="F32" s="27" t="str">
        <f>IF(ISBLANK(E32),"",IF(VLOOKUP(E32,L$16:M$26,2,FALSE)&gt;=D32,"ok","error"))</f>
        <v/>
      </c>
      <c r="G32" s="28">
        <f>IF(ISBLANK(Input!E33),0,Input!E33)</f>
        <v>0</v>
      </c>
      <c r="H32" s="29">
        <f>IF(ISNUMBER(Input!F33),Input!F33*3.41)*1.25</f>
        <v>0</v>
      </c>
      <c r="I32" s="29"/>
      <c r="J32" s="10" t="str">
        <f>IF(LEN(Input!H33)&gt;3,_xlfn.CONCAT("59E.",MID(Input!H33,4,8)),"")</f>
        <v/>
      </c>
    </row>
    <row r="33" spans="1:10" x14ac:dyDescent="0.45">
      <c r="A33" s="9" t="s">
        <v>14</v>
      </c>
      <c r="B33" s="40"/>
      <c r="C33" s="25">
        <f>IF(ISTEXT(G33),2,0)</f>
        <v>0</v>
      </c>
      <c r="D33" s="26">
        <f>IF(ISTEXT(Input!E34),IF(Input!C34="Meters",Input!B34,Input!B34/3.28),0)</f>
        <v>0</v>
      </c>
      <c r="E33" s="41"/>
      <c r="F33" s="27" t="str">
        <f t="shared" ref="F33:F36" si="5">IF(ISBLANK(E33),"",IF(VLOOKUP(E33,L$16:M$26,2,FALSE)&gt;=D33,"ok","error"))</f>
        <v/>
      </c>
      <c r="G33" s="28">
        <f>IF(ISBLANK(Input!E34),0,Input!E34)</f>
        <v>0</v>
      </c>
      <c r="H33" s="29">
        <f>IF(ISNUMBER(Input!F34),Input!F34*3.41)*1.25</f>
        <v>0</v>
      </c>
      <c r="I33" s="29"/>
      <c r="J33" s="10" t="str">
        <f>IF(LEN(Input!H34)&gt;3,_xlfn.CONCAT("59E.",MID(Input!H34,4,8)),"")</f>
        <v/>
      </c>
    </row>
    <row r="34" spans="1:10" x14ac:dyDescent="0.45">
      <c r="A34" s="9" t="s">
        <v>15</v>
      </c>
      <c r="B34" s="25">
        <f>IF(B32=0,0,VLOOKUP(B33,L$9:N$13,2,FALSE))</f>
        <v>0</v>
      </c>
      <c r="C34" s="25">
        <f>IF(ISTEXT(G34),3,0)</f>
        <v>0</v>
      </c>
      <c r="D34" s="26">
        <f>IF(ISTEXT(Input!E35),IF(Input!C35="Meters",Input!B35,Input!B35/3.28),0)</f>
        <v>0</v>
      </c>
      <c r="E34" s="41"/>
      <c r="F34" s="27" t="str">
        <f t="shared" si="5"/>
        <v/>
      </c>
      <c r="G34" s="28">
        <f>IF(ISBLANK(Input!E35),0,Input!E35)</f>
        <v>0</v>
      </c>
      <c r="H34" s="29">
        <f>IF(ISNUMBER(Input!F35),Input!F35*3.41)*1.25</f>
        <v>0</v>
      </c>
      <c r="I34" s="29"/>
      <c r="J34" s="10" t="str">
        <f>IF(LEN(Input!H35)&gt;3,_xlfn.CONCAT("59E.",MID(Input!H35,4,8)),"")</f>
        <v/>
      </c>
    </row>
    <row r="35" spans="1:10" x14ac:dyDescent="0.45">
      <c r="A35" s="9" t="s">
        <v>16</v>
      </c>
      <c r="B35" s="30">
        <f>IF(B32=0,0,VLOOKUP(B33,L$9:N$13,3,FALSE))</f>
        <v>0</v>
      </c>
      <c r="C35" s="25">
        <f>IF(ISTEXT(G35),4,0)</f>
        <v>0</v>
      </c>
      <c r="D35" s="26">
        <f>IF(ISTEXT(Input!E36),IF(Input!C36="Meters",Input!B36,Input!B36/3.28),0)</f>
        <v>0</v>
      </c>
      <c r="E35" s="41"/>
      <c r="F35" s="27" t="str">
        <f t="shared" si="5"/>
        <v/>
      </c>
      <c r="G35" s="28">
        <f>IF(ISBLANK(Input!E36),0,Input!E36)</f>
        <v>0</v>
      </c>
      <c r="H35" s="29">
        <f>IF(ISNUMBER(Input!F36),Input!F36*3.41)*1.25</f>
        <v>0</v>
      </c>
      <c r="I35" s="29"/>
      <c r="J35" s="10" t="str">
        <f>IF(LEN(Input!H36)&gt;3,_xlfn.CONCAT("59E.",MID(Input!H36,4,8)),"")</f>
        <v/>
      </c>
    </row>
    <row r="36" spans="1:10" x14ac:dyDescent="0.45">
      <c r="A36" s="9"/>
      <c r="B36" s="31" t="str">
        <f>IF(B32=0,"",IF(AND(B35&gt;H37,B34&gt;=B32),"ok","ERROR"))</f>
        <v/>
      </c>
      <c r="C36" s="25">
        <f>IF(ISTEXT(G36),5,0)</f>
        <v>0</v>
      </c>
      <c r="D36" s="26">
        <f>IF(ISTEXT(Input!E37),IF(Input!C37="Meters",Input!B37,Input!B37/3.28),0)</f>
        <v>0</v>
      </c>
      <c r="E36" s="41"/>
      <c r="F36" s="27" t="str">
        <f t="shared" si="5"/>
        <v/>
      </c>
      <c r="G36" s="28">
        <f>IF(ISBLANK(Input!E37),0,Input!E37)</f>
        <v>0</v>
      </c>
      <c r="H36" s="29">
        <f>IF(ISNUMBER(Input!F37),Input!F37*3.41)*1.25</f>
        <v>0</v>
      </c>
      <c r="I36" s="29"/>
      <c r="J36" s="10" t="str">
        <f>IF(LEN(Input!H37)&gt;3,_xlfn.CONCAT("59E.",MID(Input!H37,4,8)),"")</f>
        <v/>
      </c>
    </row>
    <row r="37" spans="1:10" x14ac:dyDescent="0.45">
      <c r="A37" s="9"/>
      <c r="B37" s="25"/>
      <c r="C37" s="25"/>
      <c r="D37" s="25"/>
      <c r="E37" s="28"/>
      <c r="F37" s="25"/>
      <c r="G37" s="32" t="s">
        <v>24</v>
      </c>
      <c r="H37" s="33">
        <f>SUM(H32:H36)</f>
        <v>0</v>
      </c>
      <c r="I37" s="29"/>
      <c r="J37" s="10" t="str">
        <f>IF(B32=0,"",B33)</f>
        <v/>
      </c>
    </row>
    <row r="38" spans="1:10" x14ac:dyDescent="0.45">
      <c r="A38" s="9"/>
      <c r="B38" s="25"/>
      <c r="C38" s="25"/>
      <c r="D38" s="25"/>
      <c r="E38" s="28"/>
      <c r="F38" s="25"/>
      <c r="G38" s="28"/>
      <c r="H38" s="29"/>
      <c r="I38" s="29"/>
      <c r="J38" s="10" t="str">
        <f>IF(ISBLANK(E32),"",E32)</f>
        <v/>
      </c>
    </row>
    <row r="39" spans="1:10" x14ac:dyDescent="0.45">
      <c r="A39" s="9"/>
      <c r="B39" s="25"/>
      <c r="C39" s="25"/>
      <c r="D39" s="25"/>
      <c r="E39" s="28"/>
      <c r="F39" s="25"/>
      <c r="G39" s="28"/>
      <c r="H39" s="29"/>
      <c r="I39" s="29"/>
      <c r="J39" s="10" t="str">
        <f t="shared" ref="J39:J41" si="6">IF(ISBLANK(E33),"",E33)</f>
        <v/>
      </c>
    </row>
    <row r="40" spans="1:10" x14ac:dyDescent="0.45">
      <c r="A40" s="9"/>
      <c r="B40" s="25"/>
      <c r="C40" s="25"/>
      <c r="D40" s="25"/>
      <c r="E40" s="28"/>
      <c r="F40" s="25"/>
      <c r="G40" s="28"/>
      <c r="H40" s="29"/>
      <c r="I40" s="29"/>
      <c r="J40" s="10" t="str">
        <f t="shared" si="6"/>
        <v/>
      </c>
    </row>
    <row r="41" spans="1:10" x14ac:dyDescent="0.45">
      <c r="A41" s="9"/>
      <c r="B41" s="25"/>
      <c r="C41" s="25"/>
      <c r="D41" s="25"/>
      <c r="E41" s="28"/>
      <c r="F41" s="25"/>
      <c r="G41" s="28"/>
      <c r="H41" s="29"/>
      <c r="I41" s="29"/>
      <c r="J41" s="10" t="str">
        <f t="shared" si="6"/>
        <v/>
      </c>
    </row>
    <row r="42" spans="1:10" x14ac:dyDescent="0.45">
      <c r="A42" s="14" t="s">
        <v>36</v>
      </c>
      <c r="B42" s="15"/>
      <c r="C42" s="15"/>
      <c r="D42" s="15" t="s">
        <v>37</v>
      </c>
      <c r="E42" s="38"/>
      <c r="F42" s="38"/>
      <c r="G42" s="39"/>
      <c r="H42" s="12"/>
      <c r="I42" s="12"/>
      <c r="J42" s="13" t="str">
        <f t="shared" ref="J42" si="7">IF(ISBLANK(E36),"",E36)</f>
        <v/>
      </c>
    </row>
    <row r="43" spans="1:10" x14ac:dyDescent="0.45">
      <c r="A43" s="23" t="s">
        <v>32</v>
      </c>
      <c r="B43" s="24"/>
      <c r="C43" s="5" t="s">
        <v>19</v>
      </c>
      <c r="D43" s="5" t="s">
        <v>21</v>
      </c>
      <c r="E43" s="6" t="s">
        <v>17</v>
      </c>
      <c r="F43" s="5"/>
      <c r="G43" s="5" t="s">
        <v>22</v>
      </c>
      <c r="H43" s="7" t="s">
        <v>23</v>
      </c>
      <c r="I43" s="7"/>
      <c r="J43" s="8" t="s">
        <v>31</v>
      </c>
    </row>
    <row r="44" spans="1:10" x14ac:dyDescent="0.45">
      <c r="A44" s="9" t="s">
        <v>15</v>
      </c>
      <c r="B44" s="25">
        <f>IF(SUM(D44:D48)&gt;0,MAX(C44:C48),0)</f>
        <v>0</v>
      </c>
      <c r="C44" s="25">
        <f>IF(ISTEXT(G44),1,0)</f>
        <v>0</v>
      </c>
      <c r="D44" s="26">
        <f>IF(ISTEXT(Input!E45),IF(Input!C45="Meters",Input!B45,Input!B45/3.28),0)</f>
        <v>0</v>
      </c>
      <c r="E44" s="41"/>
      <c r="F44" s="27" t="str">
        <f>IF(ISBLANK(E44),"",IF(VLOOKUP(E44,L$16:M$26,2,FALSE)&gt;=D44,"ok","error"))</f>
        <v/>
      </c>
      <c r="G44" s="28">
        <f>IF(ISBLANK(Input!E45),0,Input!E45)</f>
        <v>0</v>
      </c>
      <c r="H44" s="29">
        <f>IF(ISNUMBER(Input!F45),Input!F45*3.41)*1.25</f>
        <v>0</v>
      </c>
      <c r="I44" s="29"/>
      <c r="J44" s="10" t="str">
        <f>IF(LEN(Input!H45)&gt;3,_xlfn.CONCAT("59E.",MID(Input!H45,4,8)),"")</f>
        <v/>
      </c>
    </row>
    <row r="45" spans="1:10" x14ac:dyDescent="0.45">
      <c r="A45" s="9" t="s">
        <v>14</v>
      </c>
      <c r="B45" s="40"/>
      <c r="C45" s="25">
        <f>IF(ISTEXT(G45),2,0)</f>
        <v>0</v>
      </c>
      <c r="D45" s="26">
        <f>IF(ISTEXT(Input!E46),IF(Input!C46="Meters",Input!B46,Input!B46/3.28),0)</f>
        <v>0</v>
      </c>
      <c r="E45" s="41"/>
      <c r="F45" s="27" t="str">
        <f t="shared" ref="F45:F48" si="8">IF(ISBLANK(E45),"",IF(VLOOKUP(E45,L$16:M$26,2,FALSE)&gt;=D45,"ok","error"))</f>
        <v/>
      </c>
      <c r="G45" s="28">
        <f>IF(ISBLANK(Input!E46),0,Input!E46)</f>
        <v>0</v>
      </c>
      <c r="H45" s="29">
        <f>IF(ISNUMBER(Input!F46),Input!F46*3.41)*1.25</f>
        <v>0</v>
      </c>
      <c r="I45" s="29"/>
      <c r="J45" s="10" t="str">
        <f>IF(LEN(Input!H46)&gt;3,_xlfn.CONCAT("59E.",MID(Input!H46,4,8)),"")</f>
        <v/>
      </c>
    </row>
    <row r="46" spans="1:10" x14ac:dyDescent="0.45">
      <c r="A46" s="9" t="s">
        <v>15</v>
      </c>
      <c r="B46" s="25">
        <f>IF(B44=0,0,VLOOKUP(B45,L$9:N$13,2,FALSE))</f>
        <v>0</v>
      </c>
      <c r="C46" s="25">
        <f>IF(ISTEXT(G46),3,0)</f>
        <v>0</v>
      </c>
      <c r="D46" s="26">
        <f>IF(ISTEXT(Input!E47),IF(Input!C47="Meters",Input!B47,Input!B47/3.28),0)</f>
        <v>0</v>
      </c>
      <c r="E46" s="41"/>
      <c r="F46" s="27" t="str">
        <f t="shared" si="8"/>
        <v/>
      </c>
      <c r="G46" s="28">
        <f>IF(ISBLANK(Input!E47),0,Input!E47)</f>
        <v>0</v>
      </c>
      <c r="H46" s="29">
        <f>IF(ISNUMBER(Input!F47),Input!F47*3.41)*1.25</f>
        <v>0</v>
      </c>
      <c r="I46" s="29"/>
      <c r="J46" s="10" t="str">
        <f>IF(LEN(Input!H47)&gt;3,_xlfn.CONCAT("59E.",MID(Input!H47,4,8)),"")</f>
        <v/>
      </c>
    </row>
    <row r="47" spans="1:10" x14ac:dyDescent="0.45">
      <c r="A47" s="9" t="s">
        <v>16</v>
      </c>
      <c r="B47" s="30">
        <f>IF(B44=0,0,VLOOKUP(B45,L$9:N$13,3,FALSE))</f>
        <v>0</v>
      </c>
      <c r="C47" s="25">
        <f>IF(ISTEXT(G47),4,0)</f>
        <v>0</v>
      </c>
      <c r="D47" s="26">
        <f>IF(ISTEXT(Input!E48),IF(Input!C48="Meters",Input!B48,Input!B48/3.28),0)</f>
        <v>0</v>
      </c>
      <c r="E47" s="41"/>
      <c r="F47" s="27" t="str">
        <f t="shared" si="8"/>
        <v/>
      </c>
      <c r="G47" s="28">
        <f>IF(ISBLANK(Input!E48),0,Input!E48)</f>
        <v>0</v>
      </c>
      <c r="H47" s="29">
        <f>IF(ISNUMBER(Input!F48),Input!F48*3.41)*1.25</f>
        <v>0</v>
      </c>
      <c r="I47" s="29"/>
      <c r="J47" s="10" t="str">
        <f>IF(LEN(Input!H48)&gt;3,_xlfn.CONCAT("59E.",MID(Input!H48,4,8)),"")</f>
        <v/>
      </c>
    </row>
    <row r="48" spans="1:10" x14ac:dyDescent="0.45">
      <c r="A48" s="9"/>
      <c r="B48" s="31" t="str">
        <f>IF(B44=0,"",IF(AND(B47&gt;H49,B46&gt;=B44),"ok","ERROR"))</f>
        <v/>
      </c>
      <c r="C48" s="25">
        <f>IF(ISTEXT(G48),5,0)</f>
        <v>0</v>
      </c>
      <c r="D48" s="26">
        <f>IF(ISTEXT(Input!E49),IF(Input!C49="Meters",Input!B49,Input!B49/3.28),0)</f>
        <v>0</v>
      </c>
      <c r="E48" s="41"/>
      <c r="F48" s="27" t="str">
        <f t="shared" si="8"/>
        <v/>
      </c>
      <c r="G48" s="28">
        <f>IF(ISBLANK(Input!E49),0,Input!E49)</f>
        <v>0</v>
      </c>
      <c r="H48" s="29">
        <f>IF(ISNUMBER(Input!F49),Input!F49*3.41)*1.25</f>
        <v>0</v>
      </c>
      <c r="I48" s="29"/>
      <c r="J48" s="10" t="str">
        <f>IF(LEN(Input!H49)&gt;3,_xlfn.CONCAT("59E.",MID(Input!H49,4,8)),"")</f>
        <v/>
      </c>
    </row>
    <row r="49" spans="1:14" x14ac:dyDescent="0.45">
      <c r="A49" s="9"/>
      <c r="B49" s="25"/>
      <c r="C49" s="25"/>
      <c r="D49" s="25"/>
      <c r="E49" s="28"/>
      <c r="F49" s="25"/>
      <c r="G49" s="32" t="s">
        <v>24</v>
      </c>
      <c r="H49" s="33">
        <f>SUM(H44:H48)</f>
        <v>0</v>
      </c>
      <c r="I49" s="29"/>
      <c r="J49" s="10" t="str">
        <f>IF(B44=0,"",B45)</f>
        <v/>
      </c>
    </row>
    <row r="50" spans="1:14" x14ac:dyDescent="0.45">
      <c r="A50" s="9"/>
      <c r="B50" s="25"/>
      <c r="C50" s="25"/>
      <c r="D50" s="25"/>
      <c r="E50" s="28"/>
      <c r="F50" s="25"/>
      <c r="G50" s="28"/>
      <c r="H50" s="29"/>
      <c r="I50" s="29"/>
      <c r="J50" s="10" t="str">
        <f>IF(ISBLANK(E44),"",E44)</f>
        <v/>
      </c>
    </row>
    <row r="51" spans="1:14" x14ac:dyDescent="0.45">
      <c r="A51" s="9"/>
      <c r="B51" s="25"/>
      <c r="C51" s="25"/>
      <c r="D51" s="25"/>
      <c r="E51" s="28"/>
      <c r="F51" s="25"/>
      <c r="G51" s="28"/>
      <c r="H51" s="29"/>
      <c r="I51" s="29"/>
      <c r="J51" s="10" t="str">
        <f t="shared" ref="J51:J53" si="9">IF(ISBLANK(E45),"",E45)</f>
        <v/>
      </c>
    </row>
    <row r="52" spans="1:14" x14ac:dyDescent="0.45">
      <c r="A52" s="9"/>
      <c r="B52" s="25"/>
      <c r="C52" s="25"/>
      <c r="D52" s="25"/>
      <c r="E52" s="28"/>
      <c r="F52" s="25"/>
      <c r="G52" s="28"/>
      <c r="H52" s="29"/>
      <c r="I52" s="29"/>
      <c r="J52" s="10" t="str">
        <f t="shared" si="9"/>
        <v/>
      </c>
    </row>
    <row r="53" spans="1:14" x14ac:dyDescent="0.45">
      <c r="A53" s="9"/>
      <c r="B53" s="25"/>
      <c r="C53" s="25"/>
      <c r="D53" s="25"/>
      <c r="E53" s="28"/>
      <c r="F53" s="25"/>
      <c r="G53" s="28"/>
      <c r="H53" s="29"/>
      <c r="I53" s="29"/>
      <c r="J53" s="10" t="str">
        <f t="shared" si="9"/>
        <v/>
      </c>
    </row>
    <row r="54" spans="1:14" x14ac:dyDescent="0.45">
      <c r="A54" s="11"/>
      <c r="B54" s="4"/>
      <c r="C54" s="4"/>
      <c r="D54" s="4"/>
      <c r="E54" s="1"/>
      <c r="F54" s="4"/>
      <c r="G54" s="1"/>
      <c r="H54" s="12"/>
      <c r="I54" s="12"/>
      <c r="J54" s="13" t="str">
        <f t="shared" ref="J54" si="10">IF(ISBLANK(E48),"",E48)</f>
        <v/>
      </c>
    </row>
    <row r="55" spans="1:14" s="89" customFormat="1" x14ac:dyDescent="0.45">
      <c r="B55" s="92"/>
      <c r="C55" s="92"/>
      <c r="D55" s="92"/>
      <c r="F55" s="92"/>
      <c r="H55" s="94"/>
      <c r="I55" s="94"/>
      <c r="M55" s="92"/>
      <c r="N55" s="92"/>
    </row>
    <row r="56" spans="1:14" s="89" customFormat="1" x14ac:dyDescent="0.45">
      <c r="B56" s="92"/>
      <c r="C56" s="92"/>
      <c r="D56" s="92"/>
      <c r="F56" s="92"/>
      <c r="H56" s="94"/>
      <c r="I56" s="94"/>
      <c r="M56" s="92"/>
      <c r="N56" s="92"/>
    </row>
    <row r="57" spans="1:14" s="89" customFormat="1" x14ac:dyDescent="0.45">
      <c r="B57" s="92"/>
      <c r="C57" s="92"/>
      <c r="D57" s="92"/>
      <c r="F57" s="92"/>
      <c r="H57" s="94"/>
      <c r="I57" s="94"/>
      <c r="M57" s="92"/>
      <c r="N57" s="92"/>
    </row>
    <row r="58" spans="1:14" s="89" customFormat="1" x14ac:dyDescent="0.45">
      <c r="B58" s="92"/>
      <c r="C58" s="92"/>
      <c r="D58" s="93"/>
      <c r="F58" s="92"/>
      <c r="H58" s="94"/>
      <c r="I58" s="94"/>
      <c r="M58" s="92"/>
      <c r="N58" s="92"/>
    </row>
    <row r="59" spans="1:14" s="89" customFormat="1" x14ac:dyDescent="0.45">
      <c r="B59" s="92"/>
      <c r="C59" s="92"/>
      <c r="D59" s="92"/>
      <c r="F59" s="92"/>
      <c r="H59" s="94"/>
      <c r="I59" s="94"/>
      <c r="M59" s="92"/>
      <c r="N59" s="92"/>
    </row>
    <row r="60" spans="1:14" s="89" customFormat="1" x14ac:dyDescent="0.45">
      <c r="B60" s="92"/>
      <c r="C60" s="92"/>
      <c r="D60" s="92"/>
      <c r="F60" s="92"/>
      <c r="H60" s="94"/>
      <c r="I60" s="94"/>
      <c r="M60" s="92"/>
      <c r="N60" s="92"/>
    </row>
    <row r="61" spans="1:14" s="89" customFormat="1" x14ac:dyDescent="0.45">
      <c r="B61" s="92"/>
      <c r="C61" s="92"/>
      <c r="D61" s="92"/>
      <c r="F61" s="92"/>
      <c r="H61" s="94"/>
      <c r="I61" s="94"/>
      <c r="M61" s="92"/>
      <c r="N61" s="92"/>
    </row>
    <row r="62" spans="1:14" s="89" customFormat="1" x14ac:dyDescent="0.45">
      <c r="B62" s="92"/>
      <c r="C62" s="92"/>
      <c r="D62" s="92"/>
      <c r="F62" s="92"/>
      <c r="H62" s="94"/>
      <c r="I62" s="94"/>
      <c r="M62" s="92"/>
      <c r="N62" s="92"/>
    </row>
    <row r="63" spans="1:14" s="89" customFormat="1" x14ac:dyDescent="0.45">
      <c r="B63" s="92"/>
      <c r="C63" s="92"/>
      <c r="D63" s="92"/>
      <c r="F63" s="92"/>
      <c r="H63" s="94"/>
      <c r="I63" s="94"/>
      <c r="M63" s="92"/>
      <c r="N63" s="92"/>
    </row>
    <row r="64" spans="1:14" s="89" customFormat="1" x14ac:dyDescent="0.45">
      <c r="B64" s="92"/>
      <c r="C64" s="92"/>
      <c r="D64" s="92"/>
      <c r="F64" s="92"/>
      <c r="H64" s="94"/>
      <c r="I64" s="94"/>
      <c r="M64" s="92"/>
      <c r="N64" s="92"/>
    </row>
    <row r="65" spans="2:14" s="89" customFormat="1" x14ac:dyDescent="0.45">
      <c r="B65" s="92"/>
      <c r="C65" s="92"/>
      <c r="D65" s="92"/>
      <c r="F65" s="92"/>
      <c r="H65" s="94"/>
      <c r="I65" s="94"/>
      <c r="M65" s="92"/>
      <c r="N65" s="92"/>
    </row>
    <row r="66" spans="2:14" s="89" customFormat="1" x14ac:dyDescent="0.45">
      <c r="B66" s="92"/>
      <c r="C66" s="92"/>
      <c r="D66" s="92"/>
      <c r="F66" s="92"/>
      <c r="H66" s="94"/>
      <c r="I66" s="94"/>
      <c r="M66" s="92"/>
      <c r="N66" s="92"/>
    </row>
    <row r="67" spans="2:14" s="89" customFormat="1" x14ac:dyDescent="0.45">
      <c r="B67" s="92"/>
      <c r="C67" s="92"/>
      <c r="D67" s="92"/>
      <c r="F67" s="92"/>
      <c r="H67" s="94"/>
      <c r="I67" s="94"/>
      <c r="M67" s="92"/>
      <c r="N67" s="92"/>
    </row>
    <row r="68" spans="2:14" s="89" customFormat="1" x14ac:dyDescent="0.45">
      <c r="B68" s="92"/>
      <c r="C68" s="92"/>
      <c r="D68" s="92"/>
      <c r="F68" s="92"/>
      <c r="H68" s="94"/>
      <c r="I68" s="94"/>
      <c r="M68" s="92"/>
      <c r="N68" s="92"/>
    </row>
    <row r="69" spans="2:14" s="89" customFormat="1" x14ac:dyDescent="0.45">
      <c r="B69" s="92"/>
      <c r="C69" s="92"/>
      <c r="D69" s="92"/>
      <c r="F69" s="92"/>
      <c r="H69" s="94"/>
      <c r="I69" s="94"/>
      <c r="M69" s="92"/>
      <c r="N69" s="92"/>
    </row>
    <row r="70" spans="2:14" s="89" customFormat="1" x14ac:dyDescent="0.45">
      <c r="B70" s="92"/>
      <c r="C70" s="92"/>
      <c r="D70" s="92"/>
      <c r="F70" s="92"/>
      <c r="H70" s="94"/>
      <c r="I70" s="94"/>
      <c r="M70" s="92"/>
      <c r="N70" s="92"/>
    </row>
    <row r="71" spans="2:14" s="89" customFormat="1" x14ac:dyDescent="0.45">
      <c r="B71" s="92"/>
      <c r="C71" s="92"/>
      <c r="D71" s="92"/>
      <c r="F71" s="92"/>
      <c r="H71" s="94"/>
      <c r="I71" s="94"/>
      <c r="M71" s="92"/>
      <c r="N71" s="92"/>
    </row>
    <row r="72" spans="2:14" s="89" customFormat="1" x14ac:dyDescent="0.45">
      <c r="B72" s="92"/>
      <c r="C72" s="92"/>
      <c r="D72" s="92"/>
      <c r="F72" s="92"/>
      <c r="H72" s="94"/>
      <c r="I72" s="94"/>
      <c r="M72" s="92"/>
      <c r="N72" s="92"/>
    </row>
    <row r="73" spans="2:14" s="89" customFormat="1" x14ac:dyDescent="0.45">
      <c r="B73" s="92"/>
      <c r="C73" s="92"/>
      <c r="D73" s="92"/>
      <c r="F73" s="92"/>
      <c r="H73" s="94"/>
      <c r="I73" s="94"/>
      <c r="M73" s="92"/>
      <c r="N73" s="92"/>
    </row>
    <row r="74" spans="2:14" s="89" customFormat="1" x14ac:dyDescent="0.45">
      <c r="B74" s="92"/>
      <c r="C74" s="92"/>
      <c r="D74" s="92"/>
      <c r="F74" s="92"/>
      <c r="H74" s="94"/>
      <c r="I74" s="94"/>
      <c r="M74" s="92"/>
      <c r="N74" s="92"/>
    </row>
    <row r="75" spans="2:14" s="89" customFormat="1" x14ac:dyDescent="0.45">
      <c r="B75" s="92"/>
      <c r="C75" s="92"/>
      <c r="D75" s="92"/>
      <c r="F75" s="92"/>
      <c r="H75" s="94"/>
      <c r="I75" s="94"/>
      <c r="M75" s="92"/>
      <c r="N75" s="92"/>
    </row>
    <row r="76" spans="2:14" s="89" customFormat="1" x14ac:dyDescent="0.45">
      <c r="B76" s="92"/>
      <c r="C76" s="92"/>
      <c r="D76" s="92"/>
      <c r="F76" s="92"/>
      <c r="H76" s="94"/>
      <c r="I76" s="94"/>
      <c r="M76" s="92"/>
      <c r="N76" s="92"/>
    </row>
    <row r="77" spans="2:14" s="89" customFormat="1" x14ac:dyDescent="0.45">
      <c r="B77" s="92"/>
      <c r="C77" s="92"/>
      <c r="D77" s="92"/>
      <c r="F77" s="92"/>
      <c r="H77" s="94"/>
      <c r="I77" s="94"/>
      <c r="M77" s="92"/>
      <c r="N77" s="92"/>
    </row>
    <row r="78" spans="2:14" s="89" customFormat="1" x14ac:dyDescent="0.45">
      <c r="B78" s="92"/>
      <c r="C78" s="92"/>
      <c r="D78" s="92"/>
      <c r="F78" s="92"/>
      <c r="H78" s="94"/>
      <c r="I78" s="94"/>
      <c r="M78" s="92"/>
      <c r="N78" s="92"/>
    </row>
    <row r="79" spans="2:14" s="89" customFormat="1" x14ac:dyDescent="0.45">
      <c r="B79" s="92"/>
      <c r="C79" s="92"/>
      <c r="D79" s="92"/>
      <c r="F79" s="92"/>
      <c r="H79" s="94"/>
      <c r="I79" s="94"/>
      <c r="M79" s="92"/>
      <c r="N79" s="92"/>
    </row>
    <row r="80" spans="2:14" s="89" customFormat="1" x14ac:dyDescent="0.45">
      <c r="B80" s="92"/>
      <c r="C80" s="92"/>
      <c r="D80" s="92"/>
      <c r="F80" s="92"/>
      <c r="H80" s="94"/>
      <c r="I80" s="94"/>
      <c r="M80" s="92"/>
      <c r="N80" s="92"/>
    </row>
    <row r="81" spans="2:14" s="89" customFormat="1" x14ac:dyDescent="0.45">
      <c r="B81" s="92"/>
      <c r="C81" s="92"/>
      <c r="D81" s="92"/>
      <c r="F81" s="92"/>
      <c r="H81" s="94"/>
      <c r="I81" s="94"/>
      <c r="M81" s="92"/>
      <c r="N81" s="92"/>
    </row>
    <row r="82" spans="2:14" s="89" customFormat="1" x14ac:dyDescent="0.45">
      <c r="B82" s="92"/>
      <c r="C82" s="92"/>
      <c r="D82" s="92"/>
      <c r="F82" s="92"/>
      <c r="H82" s="94"/>
      <c r="I82" s="94"/>
      <c r="M82" s="92"/>
      <c r="N82" s="92"/>
    </row>
    <row r="83" spans="2:14" s="89" customFormat="1" x14ac:dyDescent="0.45">
      <c r="B83" s="92"/>
      <c r="C83" s="92"/>
      <c r="D83" s="92"/>
      <c r="F83" s="92"/>
      <c r="H83" s="94"/>
      <c r="I83" s="94"/>
      <c r="M83" s="92"/>
      <c r="N83" s="92"/>
    </row>
    <row r="84" spans="2:14" s="89" customFormat="1" x14ac:dyDescent="0.45">
      <c r="B84" s="92"/>
      <c r="C84" s="92"/>
      <c r="D84" s="92"/>
      <c r="F84" s="92"/>
      <c r="H84" s="94"/>
      <c r="I84" s="94"/>
      <c r="M84" s="92"/>
      <c r="N84" s="92"/>
    </row>
    <row r="85" spans="2:14" s="89" customFormat="1" x14ac:dyDescent="0.45">
      <c r="B85" s="92"/>
      <c r="C85" s="92"/>
      <c r="D85" s="92"/>
      <c r="F85" s="92"/>
      <c r="H85" s="94"/>
      <c r="I85" s="94"/>
      <c r="M85" s="92"/>
      <c r="N85" s="92"/>
    </row>
    <row r="86" spans="2:14" s="89" customFormat="1" x14ac:dyDescent="0.45">
      <c r="B86" s="92"/>
      <c r="C86" s="92"/>
      <c r="D86" s="92"/>
      <c r="F86" s="92"/>
      <c r="H86" s="94"/>
      <c r="I86" s="94"/>
      <c r="M86" s="92"/>
      <c r="N86" s="92"/>
    </row>
    <row r="87" spans="2:14" s="89" customFormat="1" x14ac:dyDescent="0.45">
      <c r="B87" s="92"/>
      <c r="C87" s="92"/>
      <c r="D87" s="92"/>
      <c r="F87" s="92"/>
      <c r="H87" s="94"/>
      <c r="I87" s="94"/>
      <c r="M87" s="92"/>
      <c r="N87" s="92"/>
    </row>
    <row r="88" spans="2:14" s="89" customFormat="1" x14ac:dyDescent="0.45">
      <c r="B88" s="92"/>
      <c r="C88" s="92"/>
      <c r="D88" s="92"/>
      <c r="F88" s="92"/>
      <c r="H88" s="94"/>
      <c r="I88" s="94"/>
      <c r="M88" s="92"/>
      <c r="N88" s="92"/>
    </row>
    <row r="89" spans="2:14" s="89" customFormat="1" x14ac:dyDescent="0.45">
      <c r="B89" s="92"/>
      <c r="C89" s="92"/>
      <c r="D89" s="92"/>
      <c r="F89" s="92"/>
      <c r="H89" s="94"/>
      <c r="I89" s="94"/>
      <c r="M89" s="92"/>
      <c r="N89" s="92"/>
    </row>
    <row r="90" spans="2:14" s="89" customFormat="1" x14ac:dyDescent="0.45">
      <c r="B90" s="92"/>
      <c r="C90" s="92"/>
      <c r="D90" s="92"/>
      <c r="F90" s="92"/>
      <c r="H90" s="94"/>
      <c r="I90" s="94"/>
      <c r="M90" s="92"/>
      <c r="N90" s="92"/>
    </row>
    <row r="91" spans="2:14" s="89" customFormat="1" x14ac:dyDescent="0.45">
      <c r="B91" s="92"/>
      <c r="C91" s="92"/>
      <c r="D91" s="92"/>
      <c r="F91" s="92"/>
      <c r="H91" s="94"/>
      <c r="I91" s="94"/>
      <c r="M91" s="92"/>
      <c r="N91" s="92"/>
    </row>
    <row r="92" spans="2:14" s="89" customFormat="1" x14ac:dyDescent="0.45">
      <c r="B92" s="92"/>
      <c r="C92" s="92"/>
      <c r="D92" s="92"/>
      <c r="F92" s="92"/>
      <c r="H92" s="94"/>
      <c r="I92" s="94"/>
      <c r="M92" s="92"/>
      <c r="N92" s="92"/>
    </row>
    <row r="93" spans="2:14" s="89" customFormat="1" x14ac:dyDescent="0.45">
      <c r="B93" s="92"/>
      <c r="C93" s="92"/>
      <c r="D93" s="92"/>
      <c r="F93" s="92"/>
      <c r="H93" s="94"/>
      <c r="I93" s="94"/>
      <c r="M93" s="92"/>
      <c r="N93" s="92"/>
    </row>
    <row r="94" spans="2:14" s="89" customFormat="1" x14ac:dyDescent="0.45">
      <c r="B94" s="92"/>
      <c r="C94" s="92"/>
      <c r="D94" s="92"/>
      <c r="F94" s="92"/>
      <c r="H94" s="94"/>
      <c r="I94" s="94"/>
      <c r="M94" s="92"/>
      <c r="N94" s="92"/>
    </row>
    <row r="95" spans="2:14" s="89" customFormat="1" x14ac:dyDescent="0.45">
      <c r="B95" s="92"/>
      <c r="C95" s="92"/>
      <c r="D95" s="92"/>
      <c r="F95" s="92"/>
      <c r="H95" s="94"/>
      <c r="I95" s="94"/>
      <c r="M95" s="92"/>
      <c r="N95" s="92"/>
    </row>
    <row r="96" spans="2:14" s="89" customFormat="1" x14ac:dyDescent="0.45">
      <c r="B96" s="92"/>
      <c r="C96" s="92"/>
      <c r="D96" s="92"/>
      <c r="F96" s="92"/>
      <c r="H96" s="94"/>
      <c r="I96" s="94"/>
      <c r="M96" s="92"/>
      <c r="N96" s="92"/>
    </row>
    <row r="97" spans="2:14" s="89" customFormat="1" x14ac:dyDescent="0.45">
      <c r="B97" s="92"/>
      <c r="C97" s="92"/>
      <c r="D97" s="92"/>
      <c r="F97" s="92"/>
      <c r="H97" s="94"/>
      <c r="I97" s="94"/>
      <c r="M97" s="92"/>
      <c r="N97" s="92"/>
    </row>
    <row r="98" spans="2:14" s="89" customFormat="1" x14ac:dyDescent="0.45">
      <c r="B98" s="92"/>
      <c r="C98" s="92"/>
      <c r="D98" s="92"/>
      <c r="F98" s="92"/>
      <c r="H98" s="94"/>
      <c r="I98" s="94"/>
      <c r="M98" s="92"/>
      <c r="N98" s="92"/>
    </row>
    <row r="99" spans="2:14" s="89" customFormat="1" x14ac:dyDescent="0.45">
      <c r="B99" s="92"/>
      <c r="C99" s="92"/>
      <c r="D99" s="92"/>
      <c r="F99" s="92"/>
      <c r="H99" s="94"/>
      <c r="I99" s="94"/>
      <c r="M99" s="92"/>
      <c r="N99" s="92"/>
    </row>
    <row r="100" spans="2:14" s="89" customFormat="1" x14ac:dyDescent="0.45">
      <c r="B100" s="92"/>
      <c r="C100" s="92"/>
      <c r="D100" s="92"/>
      <c r="F100" s="92"/>
      <c r="H100" s="94"/>
      <c r="I100" s="94"/>
      <c r="M100" s="92"/>
      <c r="N100" s="92"/>
    </row>
    <row r="101" spans="2:14" s="89" customFormat="1" x14ac:dyDescent="0.45">
      <c r="B101" s="92"/>
      <c r="C101" s="92"/>
      <c r="D101" s="92"/>
      <c r="F101" s="92"/>
      <c r="H101" s="94"/>
      <c r="I101" s="94"/>
      <c r="M101" s="92"/>
      <c r="N101" s="92"/>
    </row>
    <row r="102" spans="2:14" s="89" customFormat="1" x14ac:dyDescent="0.45">
      <c r="B102" s="92"/>
      <c r="C102" s="92"/>
      <c r="D102" s="92"/>
      <c r="F102" s="92"/>
      <c r="H102" s="94"/>
      <c r="I102" s="94"/>
      <c r="M102" s="92"/>
      <c r="N102" s="92"/>
    </row>
    <row r="103" spans="2:14" s="89" customFormat="1" x14ac:dyDescent="0.45">
      <c r="B103" s="92"/>
      <c r="C103" s="92"/>
      <c r="D103" s="92"/>
      <c r="F103" s="92"/>
      <c r="H103" s="94"/>
      <c r="I103" s="94"/>
      <c r="M103" s="92"/>
      <c r="N103" s="92"/>
    </row>
    <row r="104" spans="2:14" s="89" customFormat="1" x14ac:dyDescent="0.45">
      <c r="B104" s="92"/>
      <c r="C104" s="92"/>
      <c r="D104" s="92"/>
      <c r="F104" s="92"/>
      <c r="H104" s="94"/>
      <c r="I104" s="94"/>
      <c r="M104" s="92"/>
      <c r="N104" s="92"/>
    </row>
    <row r="105" spans="2:14" s="89" customFormat="1" x14ac:dyDescent="0.45">
      <c r="B105" s="92"/>
      <c r="C105" s="92"/>
      <c r="D105" s="92"/>
      <c r="F105" s="92"/>
      <c r="H105" s="94"/>
      <c r="I105" s="94"/>
      <c r="M105" s="92"/>
      <c r="N105" s="92"/>
    </row>
    <row r="106" spans="2:14" s="89" customFormat="1" x14ac:dyDescent="0.45">
      <c r="B106" s="92"/>
      <c r="C106" s="92"/>
      <c r="D106" s="92"/>
      <c r="F106" s="92"/>
      <c r="H106" s="94"/>
      <c r="I106" s="94"/>
      <c r="M106" s="92"/>
      <c r="N106" s="92"/>
    </row>
    <row r="107" spans="2:14" s="89" customFormat="1" x14ac:dyDescent="0.45">
      <c r="B107" s="92"/>
      <c r="C107" s="92"/>
      <c r="D107" s="92"/>
      <c r="F107" s="92"/>
      <c r="H107" s="94"/>
      <c r="I107" s="94"/>
      <c r="M107" s="92"/>
      <c r="N107" s="92"/>
    </row>
    <row r="108" spans="2:14" s="89" customFormat="1" x14ac:dyDescent="0.45">
      <c r="B108" s="92"/>
      <c r="C108" s="92"/>
      <c r="D108" s="92"/>
      <c r="F108" s="92"/>
      <c r="H108" s="94"/>
      <c r="I108" s="94"/>
      <c r="M108" s="92"/>
      <c r="N108" s="92"/>
    </row>
    <row r="109" spans="2:14" s="89" customFormat="1" x14ac:dyDescent="0.45">
      <c r="B109" s="92"/>
      <c r="C109" s="92"/>
      <c r="D109" s="92"/>
      <c r="F109" s="92"/>
      <c r="H109" s="94"/>
      <c r="I109" s="94"/>
      <c r="M109" s="92"/>
      <c r="N109" s="92"/>
    </row>
    <row r="110" spans="2:14" s="89" customFormat="1" x14ac:dyDescent="0.45">
      <c r="B110" s="92"/>
      <c r="C110" s="92"/>
      <c r="D110" s="92"/>
      <c r="F110" s="92"/>
      <c r="H110" s="94"/>
      <c r="I110" s="94"/>
      <c r="M110" s="92"/>
      <c r="N110" s="92"/>
    </row>
    <row r="111" spans="2:14" s="89" customFormat="1" x14ac:dyDescent="0.45">
      <c r="B111" s="92"/>
      <c r="C111" s="92"/>
      <c r="D111" s="92"/>
      <c r="F111" s="92"/>
      <c r="H111" s="94"/>
      <c r="I111" s="94"/>
      <c r="M111" s="92"/>
      <c r="N111" s="92"/>
    </row>
    <row r="112" spans="2:14" s="89" customFormat="1" x14ac:dyDescent="0.45">
      <c r="B112" s="92"/>
      <c r="C112" s="92"/>
      <c r="D112" s="92"/>
      <c r="F112" s="92"/>
      <c r="H112" s="94"/>
      <c r="I112" s="94"/>
      <c r="M112" s="92"/>
      <c r="N112" s="92"/>
    </row>
    <row r="113" spans="2:14" s="89" customFormat="1" x14ac:dyDescent="0.45">
      <c r="B113" s="92"/>
      <c r="C113" s="92"/>
      <c r="D113" s="92"/>
      <c r="F113" s="92"/>
      <c r="H113" s="94"/>
      <c r="I113" s="94"/>
      <c r="M113" s="92"/>
      <c r="N113" s="92"/>
    </row>
    <row r="114" spans="2:14" s="89" customFormat="1" x14ac:dyDescent="0.45">
      <c r="B114" s="92"/>
      <c r="C114" s="92"/>
      <c r="D114" s="92"/>
      <c r="F114" s="92"/>
      <c r="H114" s="94"/>
      <c r="I114" s="94"/>
      <c r="M114" s="92"/>
      <c r="N114" s="92"/>
    </row>
    <row r="115" spans="2:14" s="89" customFormat="1" x14ac:dyDescent="0.45">
      <c r="B115" s="92"/>
      <c r="C115" s="92"/>
      <c r="D115" s="92"/>
      <c r="F115" s="92"/>
      <c r="H115" s="94"/>
      <c r="I115" s="94"/>
      <c r="M115" s="92"/>
      <c r="N115" s="92"/>
    </row>
    <row r="116" spans="2:14" s="89" customFormat="1" x14ac:dyDescent="0.45">
      <c r="B116" s="92"/>
      <c r="C116" s="92"/>
      <c r="D116" s="92"/>
      <c r="F116" s="92"/>
      <c r="H116" s="94"/>
      <c r="I116" s="94"/>
      <c r="M116" s="92"/>
      <c r="N116" s="92"/>
    </row>
    <row r="117" spans="2:14" s="89" customFormat="1" x14ac:dyDescent="0.45">
      <c r="B117" s="92"/>
      <c r="C117" s="92"/>
      <c r="D117" s="92"/>
      <c r="F117" s="92"/>
      <c r="H117" s="94"/>
      <c r="I117" s="94"/>
      <c r="M117" s="92"/>
      <c r="N117" s="92"/>
    </row>
    <row r="118" spans="2:14" s="89" customFormat="1" x14ac:dyDescent="0.45">
      <c r="B118" s="92"/>
      <c r="C118" s="92"/>
      <c r="D118" s="92"/>
      <c r="F118" s="92"/>
      <c r="H118" s="94"/>
      <c r="I118" s="94"/>
      <c r="M118" s="92"/>
      <c r="N118" s="92"/>
    </row>
    <row r="119" spans="2:14" s="89" customFormat="1" x14ac:dyDescent="0.45">
      <c r="B119" s="92"/>
      <c r="C119" s="92"/>
      <c r="D119" s="92"/>
      <c r="F119" s="92"/>
      <c r="H119" s="94"/>
      <c r="I119" s="94"/>
      <c r="M119" s="92"/>
      <c r="N119" s="92"/>
    </row>
    <row r="120" spans="2:14" s="89" customFormat="1" x14ac:dyDescent="0.45">
      <c r="B120" s="92"/>
      <c r="C120" s="92"/>
      <c r="D120" s="92"/>
      <c r="F120" s="92"/>
      <c r="H120" s="94"/>
      <c r="I120" s="94"/>
      <c r="M120" s="92"/>
      <c r="N120" s="92"/>
    </row>
    <row r="121" spans="2:14" s="89" customFormat="1" x14ac:dyDescent="0.45">
      <c r="B121" s="92"/>
      <c r="C121" s="92"/>
      <c r="D121" s="92"/>
      <c r="F121" s="92"/>
      <c r="H121" s="94"/>
      <c r="I121" s="94"/>
      <c r="M121" s="92"/>
      <c r="N121" s="92"/>
    </row>
    <row r="122" spans="2:14" s="89" customFormat="1" x14ac:dyDescent="0.45">
      <c r="B122" s="92"/>
      <c r="C122" s="92"/>
      <c r="D122" s="92"/>
      <c r="F122" s="92"/>
      <c r="H122" s="94"/>
      <c r="I122" s="94"/>
      <c r="M122" s="92"/>
      <c r="N122" s="92"/>
    </row>
    <row r="123" spans="2:14" s="89" customFormat="1" x14ac:dyDescent="0.45">
      <c r="B123" s="92"/>
      <c r="C123" s="92"/>
      <c r="D123" s="92"/>
      <c r="F123" s="92"/>
      <c r="H123" s="94"/>
      <c r="I123" s="94"/>
      <c r="M123" s="92"/>
      <c r="N123" s="92"/>
    </row>
    <row r="124" spans="2:14" s="89" customFormat="1" x14ac:dyDescent="0.45">
      <c r="B124" s="92"/>
      <c r="C124" s="92"/>
      <c r="D124" s="92"/>
      <c r="F124" s="92"/>
      <c r="H124" s="94"/>
      <c r="I124" s="94"/>
      <c r="M124" s="92"/>
      <c r="N124" s="92"/>
    </row>
    <row r="125" spans="2:14" s="89" customFormat="1" x14ac:dyDescent="0.45">
      <c r="B125" s="92"/>
      <c r="C125" s="92"/>
      <c r="D125" s="92"/>
      <c r="F125" s="92"/>
      <c r="H125" s="94"/>
      <c r="I125" s="94"/>
      <c r="M125" s="92"/>
      <c r="N125" s="92"/>
    </row>
    <row r="126" spans="2:14" s="89" customFormat="1" x14ac:dyDescent="0.45">
      <c r="B126" s="92"/>
      <c r="C126" s="92"/>
      <c r="D126" s="92"/>
      <c r="F126" s="92"/>
      <c r="H126" s="94"/>
      <c r="I126" s="94"/>
      <c r="M126" s="92"/>
      <c r="N126" s="92"/>
    </row>
    <row r="127" spans="2:14" s="89" customFormat="1" x14ac:dyDescent="0.45">
      <c r="B127" s="92"/>
      <c r="C127" s="92"/>
      <c r="D127" s="92"/>
      <c r="F127" s="92"/>
      <c r="H127" s="94"/>
      <c r="I127" s="94"/>
      <c r="M127" s="92"/>
      <c r="N127" s="92"/>
    </row>
    <row r="128" spans="2:14" s="89" customFormat="1" x14ac:dyDescent="0.45">
      <c r="B128" s="92"/>
      <c r="C128" s="92"/>
      <c r="D128" s="92"/>
      <c r="F128" s="92"/>
      <c r="H128" s="94"/>
      <c r="I128" s="94"/>
      <c r="M128" s="92"/>
      <c r="N128" s="92"/>
    </row>
    <row r="129" spans="2:14" s="89" customFormat="1" x14ac:dyDescent="0.45">
      <c r="B129" s="92"/>
      <c r="C129" s="92"/>
      <c r="D129" s="92"/>
      <c r="F129" s="92"/>
      <c r="H129" s="94"/>
      <c r="I129" s="94"/>
      <c r="M129" s="92"/>
      <c r="N129" s="92"/>
    </row>
  </sheetData>
  <sheetProtection algorithmName="SHA-512" hashValue="p/ZBU1zZENiPKN0jjBuQTv3ITOPATOOoFGenumHcCkqy/mBbJGVOY9/D2DfnNLz/imrWBqSHqO5J5HwdY3Vfvg==" saltValue="5RSgnyKIvTiswCbvStffnA==" spinCount="100000" sheet="1" objects="1" scenarios="1"/>
  <mergeCells count="10">
    <mergeCell ref="E3:H3"/>
    <mergeCell ref="A7:B7"/>
    <mergeCell ref="A19:B19"/>
    <mergeCell ref="A31:B31"/>
    <mergeCell ref="A43:B43"/>
    <mergeCell ref="B3:C3"/>
    <mergeCell ref="E6:G6"/>
    <mergeCell ref="E18:G18"/>
    <mergeCell ref="E30:G30"/>
    <mergeCell ref="E42:G42"/>
  </mergeCells>
  <conditionalFormatting sqref="B12">
    <cfRule type="cellIs" dxfId="7" priority="9" operator="equal">
      <formula>"ERROR"</formula>
    </cfRule>
    <cfRule type="cellIs" dxfId="6" priority="10" operator="equal">
      <formula>"""ERROR"""</formula>
    </cfRule>
  </conditionalFormatting>
  <conditionalFormatting sqref="B24">
    <cfRule type="cellIs" dxfId="5" priority="5" operator="equal">
      <formula>"ERROR"</formula>
    </cfRule>
    <cfRule type="cellIs" dxfId="4" priority="6" operator="equal">
      <formula>"""ERROR"""</formula>
    </cfRule>
  </conditionalFormatting>
  <conditionalFormatting sqref="B36">
    <cfRule type="cellIs" dxfId="3" priority="3" operator="equal">
      <formula>"ERROR"</formula>
    </cfRule>
    <cfRule type="cellIs" dxfId="2" priority="4" operator="equal">
      <formula>"""ERROR"""</formula>
    </cfRule>
  </conditionalFormatting>
  <conditionalFormatting sqref="B48">
    <cfRule type="cellIs" dxfId="1" priority="1" operator="equal">
      <formula>"ERROR"</formula>
    </cfRule>
    <cfRule type="cellIs" dxfId="0" priority="2" operator="equal">
      <formula>"""ERROR"""</formula>
    </cfRule>
  </conditionalFormatting>
  <dataValidations count="2">
    <dataValidation type="list" allowBlank="1" showInputMessage="1" showErrorMessage="1" sqref="B9 B33 B21 B45" xr:uid="{E07C9D9D-1861-4273-BB24-D15170384558}">
      <formula1>$L$10:$L$13</formula1>
    </dataValidation>
    <dataValidation type="list" allowBlank="1" showInputMessage="1" showErrorMessage="1" sqref="E8:E12 E20:E24 E32:E36 E44:E48" xr:uid="{B27FE4F8-BAE5-4BC7-BABC-5D60ECF91641}">
      <formula1>$L$17:$L$26</formula1>
    </dataValidation>
  </dataValidations>
  <pageMargins left="0.5" right="0.25" top="0.75" bottom="0.75" header="0.3" footer="0.3"/>
  <pageSetup scale="8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Input</vt:lpstr>
      <vt:lpstr>BoM Builder</vt:lpstr>
      <vt:lpstr>'BoM Builder'!Print_Area</vt:lpstr>
      <vt:lpstr>Input!Print_Area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Burnham</dc:creator>
  <cp:lastModifiedBy>Tim Burnham</cp:lastModifiedBy>
  <cp:lastPrinted>2022-07-21T23:26:56Z</cp:lastPrinted>
  <dcterms:created xsi:type="dcterms:W3CDTF">2022-07-20T17:03:56Z</dcterms:created>
  <dcterms:modified xsi:type="dcterms:W3CDTF">2022-07-22T00:23:15Z</dcterms:modified>
</cp:coreProperties>
</file>